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blued\Documents\Gunsmoke\TSRA 5-2019\"/>
    </mc:Choice>
  </mc:AlternateContent>
  <xr:revisionPtr revIDLastSave="0" documentId="13_ncr:1_{398B3E47-A513-48BB-B01F-36FABD45C277}" xr6:coauthVersionLast="36" xr6:coauthVersionMax="43" xr10:uidLastSave="{00000000-0000-0000-0000-000000000000}"/>
  <bookViews>
    <workbookView xWindow="0" yWindow="0" windowWidth="14010" windowHeight="6510" activeTab="1" xr2:uid="{00000000-000D-0000-FFFF-FFFF00000000}"/>
  </bookViews>
  <sheets>
    <sheet name="Category" sheetId="30" r:id="rId1"/>
    <sheet name="Overall" sheetId="29" r:id="rId2"/>
    <sheet name="Raw" sheetId="26" r:id="rId3"/>
  </sheets>
  <definedNames>
    <definedName name="_xlnm.Print_Area" localSheetId="1">Overall!$A$1:$AT$13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T23" i="30" l="1"/>
  <c r="AN23" i="30"/>
  <c r="AH23" i="30"/>
  <c r="AB23" i="30"/>
  <c r="V23" i="30"/>
  <c r="P23" i="30"/>
  <c r="AQ21" i="30"/>
  <c r="AK21" i="30"/>
  <c r="AE21" i="30"/>
  <c r="Y21" i="30"/>
  <c r="S21" i="30"/>
  <c r="M21" i="30"/>
  <c r="AQ20" i="30"/>
  <c r="AK20" i="30"/>
  <c r="AE20" i="30"/>
  <c r="Y20" i="30"/>
  <c r="S20" i="30"/>
  <c r="M20" i="30"/>
  <c r="AP19" i="30"/>
  <c r="AJ19" i="30"/>
  <c r="AD19" i="30"/>
  <c r="X19" i="30"/>
  <c r="R19" i="30"/>
  <c r="L19" i="30"/>
  <c r="AP18" i="30"/>
  <c r="AJ18" i="30"/>
  <c r="AD18" i="30"/>
  <c r="X18" i="30"/>
  <c r="R18" i="30"/>
  <c r="L18" i="30"/>
  <c r="AP17" i="30"/>
  <c r="AJ17" i="30"/>
  <c r="AD17" i="30"/>
  <c r="X17" i="30"/>
  <c r="R17" i="30"/>
  <c r="L17" i="30"/>
  <c r="AP16" i="30"/>
  <c r="AJ16" i="30"/>
  <c r="AD16" i="30"/>
  <c r="X16" i="30"/>
  <c r="R16" i="30"/>
  <c r="L16" i="30"/>
  <c r="AT11" i="30"/>
  <c r="AN11" i="30"/>
  <c r="AH11" i="30"/>
  <c r="AB11" i="30"/>
  <c r="V11" i="30"/>
  <c r="P11" i="30"/>
  <c r="K11" i="30" s="1"/>
  <c r="J11" i="30"/>
  <c r="I11" i="30"/>
  <c r="AT7" i="30"/>
  <c r="AN7" i="30"/>
  <c r="AH7" i="30"/>
  <c r="AB7" i="30"/>
  <c r="V7" i="30"/>
  <c r="P7" i="30"/>
  <c r="K7" i="30" s="1"/>
  <c r="J7" i="30"/>
  <c r="I7" i="30"/>
  <c r="AT6" i="30"/>
  <c r="AN6" i="30"/>
  <c r="AH6" i="30"/>
  <c r="AB6" i="30"/>
  <c r="V6" i="30"/>
  <c r="P6" i="30"/>
  <c r="J6" i="30"/>
  <c r="I6" i="30"/>
  <c r="AT12" i="30"/>
  <c r="AN12" i="30"/>
  <c r="AH12" i="30"/>
  <c r="AB12" i="30"/>
  <c r="V12" i="30"/>
  <c r="P12" i="30"/>
  <c r="J12" i="30"/>
  <c r="I12" i="30"/>
  <c r="AT5" i="30"/>
  <c r="AN5" i="30"/>
  <c r="AH5" i="30"/>
  <c r="AB5" i="30"/>
  <c r="V5" i="30"/>
  <c r="P5" i="30"/>
  <c r="J5" i="30"/>
  <c r="I5" i="30"/>
  <c r="AT8" i="30"/>
  <c r="AN8" i="30"/>
  <c r="AH8" i="30"/>
  <c r="AB8" i="30"/>
  <c r="V8" i="30"/>
  <c r="P8" i="30"/>
  <c r="K8" i="30" s="1"/>
  <c r="J8" i="30"/>
  <c r="I8" i="30"/>
  <c r="AT10" i="30"/>
  <c r="AN10" i="30"/>
  <c r="AH10" i="30"/>
  <c r="AB10" i="30"/>
  <c r="V10" i="30"/>
  <c r="P10" i="30"/>
  <c r="J10" i="30"/>
  <c r="I10" i="30"/>
  <c r="AT9" i="30"/>
  <c r="AU6" i="30" s="1"/>
  <c r="AN9" i="30"/>
  <c r="AH9" i="30"/>
  <c r="AC9" i="30"/>
  <c r="AB9" i="30"/>
  <c r="V9" i="30"/>
  <c r="P9" i="30"/>
  <c r="J9" i="30"/>
  <c r="I9" i="30"/>
  <c r="AT23" i="29"/>
  <c r="AN23" i="29"/>
  <c r="AH23" i="29"/>
  <c r="AB23" i="29"/>
  <c r="V23" i="29"/>
  <c r="P23" i="29"/>
  <c r="AQ21" i="29"/>
  <c r="AK21" i="29"/>
  <c r="AE21" i="29"/>
  <c r="Y21" i="29"/>
  <c r="S21" i="29"/>
  <c r="M21" i="29"/>
  <c r="AQ20" i="29"/>
  <c r="AK20" i="29"/>
  <c r="AE20" i="29"/>
  <c r="Y20" i="29"/>
  <c r="S20" i="29"/>
  <c r="M20" i="29"/>
  <c r="AP19" i="29"/>
  <c r="AJ19" i="29"/>
  <c r="AD19" i="29"/>
  <c r="X19" i="29"/>
  <c r="R19" i="29"/>
  <c r="L19" i="29"/>
  <c r="AP18" i="29"/>
  <c r="AJ18" i="29"/>
  <c r="AD18" i="29"/>
  <c r="X18" i="29"/>
  <c r="R18" i="29"/>
  <c r="L18" i="29"/>
  <c r="AP17" i="29"/>
  <c r="AJ17" i="29"/>
  <c r="AD17" i="29"/>
  <c r="X17" i="29"/>
  <c r="R17" i="29"/>
  <c r="L17" i="29"/>
  <c r="AP16" i="29"/>
  <c r="AJ16" i="29"/>
  <c r="AD16" i="29"/>
  <c r="X16" i="29"/>
  <c r="R16" i="29"/>
  <c r="L16" i="29"/>
  <c r="AT11" i="29"/>
  <c r="AN11" i="29"/>
  <c r="AH11" i="29"/>
  <c r="AB11" i="29"/>
  <c r="V11" i="29"/>
  <c r="P11" i="29"/>
  <c r="J11" i="29"/>
  <c r="I11" i="29"/>
  <c r="AT6" i="29"/>
  <c r="AN6" i="29"/>
  <c r="AH6" i="29"/>
  <c r="AB6" i="29"/>
  <c r="V6" i="29"/>
  <c r="P6" i="29"/>
  <c r="J6" i="29"/>
  <c r="I6" i="29"/>
  <c r="AT5" i="29"/>
  <c r="AN5" i="29"/>
  <c r="AH5" i="29"/>
  <c r="AB5" i="29"/>
  <c r="V5" i="29"/>
  <c r="P5" i="29"/>
  <c r="J5" i="29"/>
  <c r="I5" i="29"/>
  <c r="AT12" i="29"/>
  <c r="AN12" i="29"/>
  <c r="AH12" i="29"/>
  <c r="AB12" i="29"/>
  <c r="V12" i="29"/>
  <c r="P12" i="29"/>
  <c r="J12" i="29"/>
  <c r="I12" i="29"/>
  <c r="AT9" i="29"/>
  <c r="AN9" i="29"/>
  <c r="AH9" i="29"/>
  <c r="AB9" i="29"/>
  <c r="V9" i="29"/>
  <c r="P9" i="29"/>
  <c r="J9" i="29"/>
  <c r="I9" i="29"/>
  <c r="AT7" i="29"/>
  <c r="AN7" i="29"/>
  <c r="AH7" i="29"/>
  <c r="AB7" i="29"/>
  <c r="V7" i="29"/>
  <c r="P7" i="29"/>
  <c r="J7" i="29"/>
  <c r="I7" i="29"/>
  <c r="AT10" i="29"/>
  <c r="AN10" i="29"/>
  <c r="AH10" i="29"/>
  <c r="AB10" i="29"/>
  <c r="V10" i="29"/>
  <c r="P10" i="29"/>
  <c r="J10" i="29"/>
  <c r="I10" i="29"/>
  <c r="AT8" i="29"/>
  <c r="AU5" i="29" s="1"/>
  <c r="AN8" i="29"/>
  <c r="AN19" i="29" s="1"/>
  <c r="AH8" i="29"/>
  <c r="AB8" i="29"/>
  <c r="V8" i="29"/>
  <c r="W5" i="29" s="1"/>
  <c r="Q8" i="29"/>
  <c r="P8" i="29"/>
  <c r="J8" i="29"/>
  <c r="I8" i="29"/>
  <c r="AO9" i="30" l="1"/>
  <c r="AB19" i="30"/>
  <c r="P19" i="30"/>
  <c r="AI8" i="30"/>
  <c r="P19" i="29"/>
  <c r="AI7" i="29"/>
  <c r="K7" i="29"/>
  <c r="AU7" i="29"/>
  <c r="K6" i="29"/>
  <c r="W10" i="30"/>
  <c r="Q9" i="30"/>
  <c r="AI6" i="30"/>
  <c r="AC10" i="30"/>
  <c r="AC6" i="30"/>
  <c r="W11" i="30"/>
  <c r="AU11" i="30"/>
  <c r="AU8" i="30"/>
  <c r="W6" i="30"/>
  <c r="AN19" i="30"/>
  <c r="W8" i="30"/>
  <c r="AI10" i="30"/>
  <c r="AU10" i="30"/>
  <c r="K10" i="30"/>
  <c r="AO12" i="30"/>
  <c r="K5" i="30"/>
  <c r="K12" i="30"/>
  <c r="K6" i="30"/>
  <c r="AO6" i="30"/>
  <c r="AI11" i="30"/>
  <c r="AI10" i="29"/>
  <c r="AB19" i="29"/>
  <c r="AO8" i="29"/>
  <c r="K10" i="29"/>
  <c r="AO10" i="29"/>
  <c r="K9" i="29"/>
  <c r="K12" i="29"/>
  <c r="K5" i="29"/>
  <c r="AO5" i="29"/>
  <c r="AI11" i="29"/>
  <c r="AC8" i="29"/>
  <c r="W10" i="29"/>
  <c r="AU10" i="29"/>
  <c r="K11" i="29"/>
  <c r="W7" i="29"/>
  <c r="AI5" i="29"/>
  <c r="AC12" i="29"/>
  <c r="AC5" i="29"/>
  <c r="W11" i="29"/>
  <c r="AU11" i="29"/>
  <c r="AC12" i="30"/>
  <c r="W7" i="30"/>
  <c r="AU7" i="30"/>
  <c r="Q10" i="30"/>
  <c r="AO10" i="30"/>
  <c r="W5" i="30"/>
  <c r="AI5" i="30"/>
  <c r="AU5" i="30"/>
  <c r="Q6" i="30"/>
  <c r="V16" i="30"/>
  <c r="AH16" i="30"/>
  <c r="AT16" i="30"/>
  <c r="V17" i="30"/>
  <c r="AH17" i="30"/>
  <c r="AT17" i="30"/>
  <c r="V18" i="30"/>
  <c r="AH18" i="30"/>
  <c r="AT18" i="30"/>
  <c r="V19" i="30"/>
  <c r="AH19" i="30"/>
  <c r="AT19" i="30"/>
  <c r="AI7" i="30"/>
  <c r="K9" i="30"/>
  <c r="G9" i="30" s="1"/>
  <c r="W9" i="30"/>
  <c r="AI9" i="30"/>
  <c r="AU9" i="30"/>
  <c r="Q8" i="30"/>
  <c r="AC8" i="30"/>
  <c r="AO8" i="30"/>
  <c r="W12" i="30"/>
  <c r="AI12" i="30"/>
  <c r="AU12" i="30"/>
  <c r="Q7" i="30"/>
  <c r="AC7" i="30"/>
  <c r="AO7" i="30"/>
  <c r="Q12" i="30"/>
  <c r="Q5" i="30"/>
  <c r="AC5" i="30"/>
  <c r="AO5" i="30"/>
  <c r="Q11" i="30"/>
  <c r="AC11" i="30"/>
  <c r="AO11" i="30"/>
  <c r="P16" i="30"/>
  <c r="AB16" i="30"/>
  <c r="AN16" i="30"/>
  <c r="P17" i="30"/>
  <c r="AB17" i="30"/>
  <c r="AN17" i="30"/>
  <c r="P18" i="30"/>
  <c r="AB18" i="30"/>
  <c r="AN18" i="30"/>
  <c r="AO12" i="29"/>
  <c r="AI6" i="29"/>
  <c r="Q10" i="29"/>
  <c r="AC10" i="29"/>
  <c r="W9" i="29"/>
  <c r="AI9" i="29"/>
  <c r="AU9" i="29"/>
  <c r="Q5" i="29"/>
  <c r="V16" i="29"/>
  <c r="AH16" i="29"/>
  <c r="AT16" i="29"/>
  <c r="V17" i="29"/>
  <c r="AH17" i="29"/>
  <c r="AT17" i="29"/>
  <c r="V18" i="29"/>
  <c r="AH18" i="29"/>
  <c r="AT18" i="29"/>
  <c r="V19" i="29"/>
  <c r="AH19" i="29"/>
  <c r="AT19" i="29"/>
  <c r="Q12" i="29"/>
  <c r="W6" i="29"/>
  <c r="K8" i="29"/>
  <c r="W8" i="29"/>
  <c r="H8" i="29" s="1"/>
  <c r="AI8" i="29"/>
  <c r="AU8" i="29"/>
  <c r="Q7" i="29"/>
  <c r="AC7" i="29"/>
  <c r="AO7" i="29"/>
  <c r="W12" i="29"/>
  <c r="AI12" i="29"/>
  <c r="AU12" i="29"/>
  <c r="Q6" i="29"/>
  <c r="AC6" i="29"/>
  <c r="AO6" i="29"/>
  <c r="AU6" i="29"/>
  <c r="Q9" i="29"/>
  <c r="AC9" i="29"/>
  <c r="AO9" i="29"/>
  <c r="Q11" i="29"/>
  <c r="H11" i="29" s="1"/>
  <c r="AC11" i="29"/>
  <c r="AO11" i="29"/>
  <c r="P16" i="29"/>
  <c r="AB16" i="29"/>
  <c r="AN16" i="29"/>
  <c r="P17" i="29"/>
  <c r="AB17" i="29"/>
  <c r="AN17" i="29"/>
  <c r="P18" i="29"/>
  <c r="AB18" i="29"/>
  <c r="AN18" i="29"/>
  <c r="P6" i="26"/>
  <c r="V6" i="26"/>
  <c r="AB6" i="26"/>
  <c r="AH6" i="26"/>
  <c r="AN6" i="26"/>
  <c r="AT6" i="26"/>
  <c r="K6" i="26"/>
  <c r="AT7" i="26"/>
  <c r="K7" i="26"/>
  <c r="AT8" i="26"/>
  <c r="K8" i="26"/>
  <c r="AT9" i="26"/>
  <c r="K9" i="26"/>
  <c r="AT10" i="26"/>
  <c r="K10" i="26"/>
  <c r="AT11" i="26"/>
  <c r="K11" i="26"/>
  <c r="AT12" i="26"/>
  <c r="K12" i="26" s="1"/>
  <c r="AT5" i="26"/>
  <c r="K5" i="26"/>
  <c r="P7" i="26"/>
  <c r="P8" i="26"/>
  <c r="P9" i="26"/>
  <c r="P10" i="26"/>
  <c r="P11" i="26"/>
  <c r="P12" i="26"/>
  <c r="P5" i="26"/>
  <c r="Q6" i="26"/>
  <c r="V7" i="26"/>
  <c r="V8" i="26"/>
  <c r="V9" i="26"/>
  <c r="V10" i="26"/>
  <c r="V11" i="26"/>
  <c r="V12" i="26"/>
  <c r="V5" i="26"/>
  <c r="W6" i="26"/>
  <c r="AB7" i="26"/>
  <c r="AB8" i="26"/>
  <c r="AB9" i="26"/>
  <c r="AB10" i="26"/>
  <c r="AB11" i="26"/>
  <c r="AB12" i="26"/>
  <c r="AB5" i="26"/>
  <c r="AC6" i="26"/>
  <c r="AH7" i="26"/>
  <c r="AH8" i="26"/>
  <c r="AH9" i="26"/>
  <c r="AH10" i="26"/>
  <c r="AH11" i="26"/>
  <c r="AH12" i="26"/>
  <c r="AH5" i="26"/>
  <c r="AI6" i="26"/>
  <c r="AN7" i="26"/>
  <c r="AN8" i="26"/>
  <c r="AN9" i="26"/>
  <c r="AN10" i="26"/>
  <c r="AN11" i="26"/>
  <c r="AN12" i="26"/>
  <c r="AN5" i="26"/>
  <c r="AO6" i="26"/>
  <c r="H6" i="26"/>
  <c r="I6" i="26"/>
  <c r="J6" i="26"/>
  <c r="Q7" i="26"/>
  <c r="W7" i="26"/>
  <c r="AC7" i="26"/>
  <c r="AI7" i="26"/>
  <c r="AO7" i="26"/>
  <c r="I7" i="26"/>
  <c r="J7" i="26"/>
  <c r="Q8" i="26"/>
  <c r="W8" i="26"/>
  <c r="AC8" i="26"/>
  <c r="AI8" i="26"/>
  <c r="AO8" i="26"/>
  <c r="I8" i="26"/>
  <c r="J8" i="26"/>
  <c r="Q9" i="26"/>
  <c r="W9" i="26"/>
  <c r="AC9" i="26"/>
  <c r="AI9" i="26"/>
  <c r="AO9" i="26"/>
  <c r="I9" i="26"/>
  <c r="J9" i="26"/>
  <c r="Q10" i="26"/>
  <c r="W10" i="26"/>
  <c r="AC10" i="26"/>
  <c r="AI10" i="26"/>
  <c r="AO10" i="26"/>
  <c r="I10" i="26"/>
  <c r="J10" i="26"/>
  <c r="Q11" i="26"/>
  <c r="W11" i="26"/>
  <c r="AC11" i="26"/>
  <c r="AI11" i="26"/>
  <c r="AO11" i="26"/>
  <c r="I11" i="26"/>
  <c r="J11" i="26"/>
  <c r="Q12" i="26"/>
  <c r="W12" i="26"/>
  <c r="AC12" i="26"/>
  <c r="AI12" i="26"/>
  <c r="AO12" i="26"/>
  <c r="I12" i="26"/>
  <c r="J12" i="26"/>
  <c r="J5" i="26"/>
  <c r="I5" i="26"/>
  <c r="AT23" i="26"/>
  <c r="AQ21" i="26"/>
  <c r="AQ20" i="26"/>
  <c r="AP19" i="26"/>
  <c r="AP18" i="26"/>
  <c r="AP17" i="26"/>
  <c r="AP16" i="26"/>
  <c r="AU9" i="26"/>
  <c r="AU5" i="26"/>
  <c r="AN23" i="26"/>
  <c r="AH23" i="26"/>
  <c r="AB23" i="26"/>
  <c r="V23" i="26"/>
  <c r="P23" i="26"/>
  <c r="AK21" i="26"/>
  <c r="AE21" i="26"/>
  <c r="Y21" i="26"/>
  <c r="S21" i="26"/>
  <c r="M21" i="26"/>
  <c r="AK20" i="26"/>
  <c r="AE20" i="26"/>
  <c r="Y20" i="26"/>
  <c r="S20" i="26"/>
  <c r="M20" i="26"/>
  <c r="AN19" i="26"/>
  <c r="AJ19" i="26"/>
  <c r="AH19" i="26"/>
  <c r="AD19" i="26"/>
  <c r="AB19" i="26"/>
  <c r="X19" i="26"/>
  <c r="V19" i="26"/>
  <c r="R19" i="26"/>
  <c r="P19" i="26"/>
  <c r="L19" i="26"/>
  <c r="AN18" i="26"/>
  <c r="AJ18" i="26"/>
  <c r="AH18" i="26"/>
  <c r="AD18" i="26"/>
  <c r="AB18" i="26"/>
  <c r="X18" i="26"/>
  <c r="V18" i="26"/>
  <c r="R18" i="26"/>
  <c r="P18" i="26"/>
  <c r="L18" i="26"/>
  <c r="AN17" i="26"/>
  <c r="AJ17" i="26"/>
  <c r="AH17" i="26"/>
  <c r="AD17" i="26"/>
  <c r="AB17" i="26"/>
  <c r="X17" i="26"/>
  <c r="V17" i="26"/>
  <c r="R17" i="26"/>
  <c r="P17" i="26"/>
  <c r="L17" i="26"/>
  <c r="AN16" i="26"/>
  <c r="AJ16" i="26"/>
  <c r="AH16" i="26"/>
  <c r="AD16" i="26"/>
  <c r="AB16" i="26"/>
  <c r="X16" i="26"/>
  <c r="V16" i="26"/>
  <c r="R16" i="26"/>
  <c r="P16" i="26"/>
  <c r="L16" i="26"/>
  <c r="AI5" i="26"/>
  <c r="AC5" i="26"/>
  <c r="W5" i="26"/>
  <c r="Q5" i="26"/>
  <c r="AO5" i="26"/>
  <c r="H5" i="30" l="1"/>
  <c r="H6" i="30"/>
  <c r="G12" i="30"/>
  <c r="H12" i="30"/>
  <c r="G8" i="29"/>
  <c r="G12" i="29"/>
  <c r="H7" i="30"/>
  <c r="H11" i="30"/>
  <c r="H9" i="30"/>
  <c r="H10" i="30"/>
  <c r="H5" i="29"/>
  <c r="H8" i="30"/>
  <c r="G11" i="30"/>
  <c r="G5" i="30"/>
  <c r="G7" i="30"/>
  <c r="G8" i="30"/>
  <c r="G6" i="30"/>
  <c r="G10" i="30"/>
  <c r="H11" i="26"/>
  <c r="H9" i="26"/>
  <c r="H7" i="26"/>
  <c r="H7" i="29"/>
  <c r="H10" i="29"/>
  <c r="G11" i="29"/>
  <c r="G9" i="29"/>
  <c r="H12" i="26"/>
  <c r="H8" i="26"/>
  <c r="G6" i="29"/>
  <c r="G7" i="29"/>
  <c r="H5" i="26"/>
  <c r="H10" i="26"/>
  <c r="H9" i="29"/>
  <c r="H6" i="29"/>
  <c r="H12" i="29"/>
  <c r="G5" i="29"/>
  <c r="G10" i="29"/>
  <c r="G5" i="26"/>
  <c r="G6" i="26"/>
  <c r="G8" i="26"/>
  <c r="G10" i="26"/>
  <c r="G12" i="26"/>
  <c r="G7" i="26"/>
  <c r="G9" i="26"/>
  <c r="G11" i="26"/>
  <c r="AU6" i="26"/>
  <c r="AU10" i="26"/>
  <c r="AT16" i="26"/>
  <c r="AT18" i="26"/>
  <c r="AU7" i="26"/>
  <c r="AU11" i="26"/>
  <c r="AU8" i="26"/>
  <c r="AU12" i="26"/>
  <c r="AT17" i="26"/>
  <c r="AT19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1F4AA8B7-D5D6-4C04-8F06-25A577AE2082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7683EFBA-5418-425D-A58D-FC9FFD2B885E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74990E39-8D7E-4F50-BC33-4B97A3C0B44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410BB4A0-FA70-4654-8986-088AF7763DE2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CD75C0C6-DA30-46BA-9ED6-7B14359BC34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5A6FA9B3-77D3-4A2D-896C-AFDC09D8FAA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C05E7142-9E3C-41D4-BECD-923BA26D9A6D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49944014-D302-4A14-B3BC-D07DFC3E3067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119C44A4-65FC-42C8-9AB6-6E094C4BB443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1080A09-0F72-472E-8451-ECEAB58C3D4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691EC1E7-23F8-47D3-8F2F-7EF467FF26C1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CBE71B8C-B061-43C4-A754-A7326857190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519BB08A-D658-4635-B4A5-8A6B99B8A04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66C1F654-DF4B-47FF-954F-CF0E47C9F40C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7842C0B8-AE7B-934D-B09C-DDAFA75864F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sharedStrings.xml><?xml version="1.0" encoding="utf-8"?>
<sst xmlns="http://schemas.openxmlformats.org/spreadsheetml/2006/main" count="342" uniqueCount="58">
  <si>
    <t>Overall Match Scores</t>
  </si>
  <si>
    <t>Stage 1</t>
  </si>
  <si>
    <t># Targets</t>
  </si>
  <si>
    <t>Stage 2</t>
  </si>
  <si>
    <t>Stage 3</t>
  </si>
  <si>
    <t>Stage 4</t>
  </si>
  <si>
    <t>Stage 5</t>
  </si>
  <si>
    <t>Date of Match:</t>
  </si>
  <si>
    <t>Name</t>
  </si>
  <si>
    <t>Shooter #</t>
  </si>
  <si>
    <t>Category</t>
  </si>
  <si>
    <t>Posse #</t>
  </si>
  <si>
    <t>Category / Class</t>
  </si>
  <si>
    <t>Possee</t>
  </si>
  <si>
    <t>Overall Place</t>
  </si>
  <si>
    <t>Rank Points</t>
  </si>
  <si>
    <t>Stages Clean</t>
  </si>
  <si>
    <t>Total Misses</t>
  </si>
  <si>
    <t>Final T/Time</t>
  </si>
  <si>
    <t>Raw Time</t>
  </si>
  <si>
    <t>Misses</t>
  </si>
  <si>
    <t>Procedural</t>
  </si>
  <si>
    <t>Bonus</t>
  </si>
  <si>
    <t>Total Time</t>
  </si>
  <si>
    <t>Rank Score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</si>
  <si>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</si>
  <si>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</si>
  <si>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</si>
  <si>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</si>
  <si>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</si>
  <si>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</si>
  <si>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</si>
  <si>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</si>
  <si>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</si>
  <si>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</si>
  <si>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Ind</t>
  </si>
  <si>
    <t>#</t>
  </si>
  <si>
    <t>TOTAL</t>
  </si>
  <si>
    <t>SDQ Penalty</t>
  </si>
  <si>
    <t>Stage 6</t>
  </si>
  <si>
    <t>2019 TSRA CAS State Wild Bunch Championship</t>
  </si>
  <si>
    <t>Outhouse</t>
  </si>
  <si>
    <t>Adobe Walls</t>
  </si>
  <si>
    <t>Marshal's Office</t>
  </si>
  <si>
    <t>Social Club</t>
  </si>
  <si>
    <t>The Mine</t>
  </si>
  <si>
    <t>OK Corral</t>
  </si>
  <si>
    <t>Texas Ghost</t>
  </si>
  <si>
    <t>M-MOD</t>
  </si>
  <si>
    <t>Burly Bill Brocius</t>
  </si>
  <si>
    <t>M-TRAD</t>
  </si>
  <si>
    <t>Brushy Creek Bill</t>
  </si>
  <si>
    <t>Mar-Lyn</t>
  </si>
  <si>
    <t>L-MOD</t>
  </si>
  <si>
    <t>Dusty Mines</t>
  </si>
  <si>
    <t>Shadow Doc</t>
  </si>
  <si>
    <t>Alamo Andy</t>
  </si>
  <si>
    <t>George Strait Shooter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</si>
</sst>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0" fontId="1" fillId="0" borderId="11" xfId="0" applyFont="1" applyBorder="1" applyProtection="1">
      <protection locked="0"/>
    </xf>
    <xf numFmtId="1" fontId="2" fillId="0" borderId="1" xfId="0" applyNumberFormat="1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2" fontId="1" fillId="0" borderId="19" xfId="0" applyNumberFormat="1" applyFont="1" applyFill="1" applyBorder="1" applyAlignment="1" applyProtection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</xf>
  </cellXfs>
  <cellStyles count="9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841A-7741-4015-A5F6-D98A57DB06D2}">
  <sheetPr>
    <pageSetUpPr fitToPage="1"/>
  </sheetPr>
  <dimension ref="A1:AU23"/>
  <sheetViews>
    <sheetView zoomScale="130" zoomScaleNormal="130" workbookViewId="0">
      <selection activeCell="AR7" sqref="AR7"/>
    </sheetView>
  </sheetViews>
  <sheetFormatPr defaultColWidth="7.85546875" defaultRowHeight="12.75" x14ac:dyDescent="0.2"/>
  <cols>
    <col min="1" max="1" width="23.7109375" style="17" bestFit="1" customWidth="1"/>
    <col min="2" max="2" width="4.7109375" style="17" hidden="1" customWidth="1"/>
    <col min="3" max="3" width="6.28515625" style="17" hidden="1" customWidth="1"/>
    <col min="4" max="4" width="3.42578125" style="17" bestFit="1" customWidth="1"/>
    <col min="5" max="5" width="19.5703125" style="9" bestFit="1" customWidth="1"/>
    <col min="6" max="6" width="3.140625" style="18" hidden="1" customWidth="1"/>
    <col min="7" max="7" width="5.42578125" style="19" customWidth="1"/>
    <col min="8" max="8" width="5.85546875" style="19" hidden="1" customWidth="1"/>
    <col min="9" max="10" width="6" style="19" customWidth="1"/>
    <col min="11" max="11" width="8.7109375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hidden="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hidden="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hidden="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hidden="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hidden="1" customWidth="1"/>
    <col min="40" max="40" width="8.42578125" style="22" bestFit="1" customWidth="1"/>
    <col min="41" max="41" width="8" style="19" hidden="1" customWidth="1"/>
    <col min="42" max="42" width="6" style="19" customWidth="1"/>
    <col min="43" max="43" width="6" style="18" customWidth="1"/>
    <col min="44" max="44" width="3.28515625" style="9" bestFit="1" customWidth="1"/>
    <col min="45" max="45" width="0" style="9" hidden="1" customWidth="1"/>
    <col min="46" max="46" width="7.85546875" style="9"/>
    <col min="47" max="47" width="0" style="9" hidden="1" customWidth="1"/>
    <col min="48" max="16384" width="7.85546875" style="9"/>
  </cols>
  <sheetData>
    <row r="1" spans="1:47" s="8" customFormat="1" ht="15.75" x14ac:dyDescent="0.2">
      <c r="A1" s="79" t="s">
        <v>40</v>
      </c>
      <c r="B1" s="80"/>
      <c r="C1" s="80"/>
      <c r="D1" s="80"/>
      <c r="E1" s="81"/>
      <c r="F1" s="82" t="s">
        <v>0</v>
      </c>
      <c r="G1" s="83"/>
      <c r="H1" s="83"/>
      <c r="I1" s="83"/>
      <c r="J1" s="83"/>
      <c r="K1" s="84"/>
      <c r="L1" s="73" t="s">
        <v>1</v>
      </c>
      <c r="M1" s="74"/>
      <c r="N1" s="74"/>
      <c r="O1" s="74"/>
      <c r="P1" s="47" t="s">
        <v>2</v>
      </c>
      <c r="Q1" s="7"/>
      <c r="R1" s="73" t="s">
        <v>3</v>
      </c>
      <c r="S1" s="74"/>
      <c r="T1" s="74"/>
      <c r="U1" s="74"/>
      <c r="V1" s="47" t="s">
        <v>2</v>
      </c>
      <c r="W1" s="7"/>
      <c r="X1" s="73" t="s">
        <v>4</v>
      </c>
      <c r="Y1" s="74"/>
      <c r="Z1" s="74"/>
      <c r="AA1" s="74"/>
      <c r="AB1" s="47" t="s">
        <v>2</v>
      </c>
      <c r="AC1" s="7"/>
      <c r="AD1" s="73" t="s">
        <v>5</v>
      </c>
      <c r="AE1" s="74"/>
      <c r="AF1" s="74"/>
      <c r="AG1" s="74"/>
      <c r="AH1" s="47" t="s">
        <v>2</v>
      </c>
      <c r="AI1" s="7"/>
      <c r="AJ1" s="73" t="s">
        <v>6</v>
      </c>
      <c r="AK1" s="74"/>
      <c r="AL1" s="74"/>
      <c r="AM1" s="74"/>
      <c r="AN1" s="47" t="s">
        <v>2</v>
      </c>
      <c r="AO1" s="7"/>
      <c r="AP1" s="73" t="s">
        <v>39</v>
      </c>
      <c r="AQ1" s="74"/>
      <c r="AR1" s="74"/>
      <c r="AS1" s="74"/>
      <c r="AT1" s="47" t="s">
        <v>2</v>
      </c>
      <c r="AU1" s="7"/>
    </row>
    <row r="2" spans="1:47" s="8" customFormat="1" ht="12.75" customHeight="1" thickBot="1" x14ac:dyDescent="0.25">
      <c r="A2" s="75" t="s">
        <v>7</v>
      </c>
      <c r="B2" s="76"/>
      <c r="C2" s="76"/>
      <c r="D2" s="76"/>
      <c r="E2" s="62">
        <v>43602</v>
      </c>
      <c r="F2" s="85"/>
      <c r="G2" s="86"/>
      <c r="H2" s="86"/>
      <c r="I2" s="86"/>
      <c r="J2" s="86"/>
      <c r="K2" s="87"/>
      <c r="L2" s="77" t="s">
        <v>41</v>
      </c>
      <c r="M2" s="78"/>
      <c r="N2" s="78"/>
      <c r="O2" s="78"/>
      <c r="P2" s="48">
        <v>32</v>
      </c>
      <c r="Q2" s="13"/>
      <c r="R2" s="77" t="s">
        <v>42</v>
      </c>
      <c r="S2" s="78"/>
      <c r="T2" s="78"/>
      <c r="U2" s="78"/>
      <c r="V2" s="48">
        <v>32</v>
      </c>
      <c r="W2" s="13"/>
      <c r="X2" s="77" t="s">
        <v>43</v>
      </c>
      <c r="Y2" s="78"/>
      <c r="Z2" s="78"/>
      <c r="AA2" s="78"/>
      <c r="AB2" s="48">
        <v>32</v>
      </c>
      <c r="AC2" s="13"/>
      <c r="AD2" s="77" t="s">
        <v>44</v>
      </c>
      <c r="AE2" s="78"/>
      <c r="AF2" s="78"/>
      <c r="AG2" s="78"/>
      <c r="AH2" s="48">
        <v>23</v>
      </c>
      <c r="AI2" s="13"/>
      <c r="AJ2" s="77" t="s">
        <v>45</v>
      </c>
      <c r="AK2" s="78"/>
      <c r="AL2" s="78"/>
      <c r="AM2" s="78"/>
      <c r="AN2" s="48">
        <v>32</v>
      </c>
      <c r="AO2" s="13"/>
      <c r="AP2" s="77" t="s">
        <v>46</v>
      </c>
      <c r="AQ2" s="78"/>
      <c r="AR2" s="78"/>
      <c r="AS2" s="78"/>
      <c r="AT2" s="48">
        <v>34</v>
      </c>
      <c r="AU2" s="13"/>
    </row>
    <row r="3" spans="1:47" s="23" customFormat="1" ht="78" customHeight="1" x14ac:dyDescent="0.2">
      <c r="A3" s="32" t="s">
        <v>8</v>
      </c>
      <c r="B3" s="33" t="s">
        <v>9</v>
      </c>
      <c r="C3" s="33" t="s">
        <v>10</v>
      </c>
      <c r="D3" s="33" t="s">
        <v>11</v>
      </c>
      <c r="E3" s="34" t="s">
        <v>12</v>
      </c>
      <c r="F3" s="63" t="s">
        <v>13</v>
      </c>
      <c r="G3" s="64" t="s">
        <v>14</v>
      </c>
      <c r="H3" s="64" t="s">
        <v>15</v>
      </c>
      <c r="I3" s="64" t="s">
        <v>16</v>
      </c>
      <c r="J3" s="64" t="s">
        <v>17</v>
      </c>
      <c r="K3" s="65" t="s">
        <v>18</v>
      </c>
      <c r="L3" s="49" t="s">
        <v>19</v>
      </c>
      <c r="M3" s="35" t="s">
        <v>20</v>
      </c>
      <c r="N3" s="35" t="s">
        <v>21</v>
      </c>
      <c r="O3" s="35" t="s">
        <v>22</v>
      </c>
      <c r="P3" s="36" t="s">
        <v>23</v>
      </c>
      <c r="Q3" s="53" t="s">
        <v>24</v>
      </c>
      <c r="R3" s="49" t="s">
        <v>19</v>
      </c>
      <c r="S3" s="35" t="s">
        <v>20</v>
      </c>
      <c r="T3" s="35" t="s">
        <v>21</v>
      </c>
      <c r="U3" s="35" t="s">
        <v>22</v>
      </c>
      <c r="V3" s="36" t="s">
        <v>23</v>
      </c>
      <c r="W3" s="53" t="s">
        <v>24</v>
      </c>
      <c r="X3" s="49" t="s">
        <v>19</v>
      </c>
      <c r="Y3" s="35" t="s">
        <v>20</v>
      </c>
      <c r="Z3" s="35" t="s">
        <v>21</v>
      </c>
      <c r="AA3" s="35" t="s">
        <v>22</v>
      </c>
      <c r="AB3" s="36" t="s">
        <v>23</v>
      </c>
      <c r="AC3" s="53" t="s">
        <v>24</v>
      </c>
      <c r="AD3" s="49" t="s">
        <v>19</v>
      </c>
      <c r="AE3" s="35" t="s">
        <v>20</v>
      </c>
      <c r="AF3" s="35" t="s">
        <v>21</v>
      </c>
      <c r="AG3" s="35" t="s">
        <v>22</v>
      </c>
      <c r="AH3" s="36" t="s">
        <v>23</v>
      </c>
      <c r="AI3" s="53" t="s">
        <v>24</v>
      </c>
      <c r="AJ3" s="49" t="s">
        <v>19</v>
      </c>
      <c r="AK3" s="35" t="s">
        <v>20</v>
      </c>
      <c r="AL3" s="35" t="s">
        <v>21</v>
      </c>
      <c r="AM3" s="35" t="s">
        <v>22</v>
      </c>
      <c r="AN3" s="36" t="s">
        <v>23</v>
      </c>
      <c r="AO3" s="24" t="s">
        <v>24</v>
      </c>
      <c r="AP3" s="49" t="s">
        <v>19</v>
      </c>
      <c r="AQ3" s="35" t="s">
        <v>20</v>
      </c>
      <c r="AR3" s="35" t="s">
        <v>21</v>
      </c>
      <c r="AS3" s="35" t="s">
        <v>22</v>
      </c>
      <c r="AT3" s="36" t="s">
        <v>23</v>
      </c>
      <c r="AU3" s="24" t="s">
        <v>24</v>
      </c>
    </row>
    <row r="4" spans="1:47" s="28" customFormat="1" x14ac:dyDescent="0.2">
      <c r="A4" s="58" t="s">
        <v>25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</row>
    <row r="5" spans="1:47" s="10" customFormat="1" x14ac:dyDescent="0.2">
      <c r="A5" s="68" t="s">
        <v>52</v>
      </c>
      <c r="B5" s="69"/>
      <c r="C5" s="70"/>
      <c r="D5" s="72">
        <v>1</v>
      </c>
      <c r="E5" s="71" t="s">
        <v>53</v>
      </c>
      <c r="F5" s="5"/>
      <c r="G5" s="66">
        <f t="shared" ref="G5:G12" si="0">RANK(K5,K$4:K$13,1)</f>
        <v>5</v>
      </c>
      <c r="H5" s="66">
        <f t="shared" ref="H5:H12" si="1">Q5+W5+AC5+AI5+AO5</f>
        <v>26</v>
      </c>
      <c r="I5" s="66">
        <f t="shared" ref="I5:I12" si="2">IF(M5=0,1,0)+IF(S5=0,1,0)+IF(Y5=0,1,0)+IF(AE5=0,1,0)+IF(AK5=0,1,0)+IF(AQ5=0,1,0)</f>
        <v>1</v>
      </c>
      <c r="J5" s="66">
        <f t="shared" ref="J5:J12" si="3">M5+S5+Y5+AE5+AK5+AQ5</f>
        <v>9</v>
      </c>
      <c r="K5" s="67">
        <f t="shared" ref="K5:K12" si="4">P5+V5+AB5+AH5+AN5+AT5</f>
        <v>287.77000000000004</v>
      </c>
      <c r="L5" s="51">
        <v>25.85</v>
      </c>
      <c r="M5" s="5">
        <v>0</v>
      </c>
      <c r="N5" s="31"/>
      <c r="O5" s="31"/>
      <c r="P5" s="38">
        <f t="shared" ref="P5:P12" si="5">IF((OR(L5="",L5="DNC")),"",IF(L5="SDQ",P$23,IF(L5="DNF",999,(L5+(5*M5)+(N5*10)-(O5*5)))))</f>
        <v>25.85</v>
      </c>
      <c r="Q5" s="55">
        <f>IF(P5="",Default_Rank_Score,RANK(P5,P$4:P$13,1))</f>
        <v>5</v>
      </c>
      <c r="R5" s="51">
        <v>52.99</v>
      </c>
      <c r="S5" s="5">
        <v>2</v>
      </c>
      <c r="T5" s="31"/>
      <c r="U5" s="31"/>
      <c r="V5" s="38">
        <f t="shared" ref="V5:V12" si="6">IF((OR(R5="",R5="DNC")),"",IF(R5="SDQ",V$23,IF(R5="DNF",999,(R5+(5*S5)+(T5*10)-(U5*5)))))</f>
        <v>62.99</v>
      </c>
      <c r="W5" s="57">
        <f>IF(V5="",Default_Rank_Score,RANK(V5,V$4:V$13,1))</f>
        <v>5</v>
      </c>
      <c r="X5" s="51">
        <v>40.020000000000003</v>
      </c>
      <c r="Y5" s="5">
        <v>1</v>
      </c>
      <c r="Z5" s="31"/>
      <c r="AA5" s="31"/>
      <c r="AB5" s="38">
        <f t="shared" ref="AB5:AB12" si="7">IF((OR(X5="",X5="DNC")),"",IF(X5="SDQ",AB$23,IF(X5="DNF",999,(X5+(5*Y5)+(Z5*10)-(AA5*5)))))</f>
        <v>45.02</v>
      </c>
      <c r="AC5" s="57">
        <f>IF(AB5="",Default_Rank_Score,RANK(AB5,AB$4:AB$13,1))</f>
        <v>5</v>
      </c>
      <c r="AD5" s="51">
        <v>45.61</v>
      </c>
      <c r="AE5" s="5">
        <v>4</v>
      </c>
      <c r="AF5" s="31"/>
      <c r="AG5" s="31"/>
      <c r="AH5" s="38">
        <f t="shared" ref="AH5:AH12" si="8">IF((OR(AD5="",AD5="DNC")),"",IF(AD5="SDQ",AH$23,IF(AD5="DNF",999,(AD5+(5*AE5)+(AF5*10)-(AG5*5)))))</f>
        <v>65.61</v>
      </c>
      <c r="AI5" s="57">
        <f>IF(AH5="",Default_Rank_Score,RANK(AH5,AH$4:AH$13,1))</f>
        <v>5</v>
      </c>
      <c r="AJ5" s="51">
        <v>40.479999999999997</v>
      </c>
      <c r="AK5" s="5">
        <v>1</v>
      </c>
      <c r="AL5" s="31"/>
      <c r="AM5" s="31"/>
      <c r="AN5" s="38">
        <f t="shared" ref="AN5:AN12" si="9">IF((OR(AJ5="",AJ5="DNC")),"",IF(AJ5="SDQ",AN$23,IF(AJ5="DNF",999,(AJ5+(5*AK5)+(AL5*10)-(AM5*5)))))</f>
        <v>45.48</v>
      </c>
      <c r="AO5" s="11">
        <f>IF(AN5="",Default_Rank_Score,RANK(AN5,AN$4:AN$13,1))</f>
        <v>6</v>
      </c>
      <c r="AP5" s="51">
        <v>37.82</v>
      </c>
      <c r="AQ5" s="5">
        <v>1</v>
      </c>
      <c r="AR5" s="31"/>
      <c r="AS5" s="31"/>
      <c r="AT5" s="38">
        <f t="shared" ref="AT5:AT12" si="10">IF((OR(AP5="",AP5="DNC")),"",IF(AP5="SDQ",AT$23,IF(AP5="DNF",999,(AP5+(5*AQ5)+(AR5*10)-(AS5*5)))))</f>
        <v>42.82</v>
      </c>
      <c r="AU5" s="11">
        <f>IF(AT5="",Default_Rank_Score,RANK(AT5,AT$4:AT$13,1))</f>
        <v>5</v>
      </c>
    </row>
    <row r="6" spans="1:47" s="10" customFormat="1" x14ac:dyDescent="0.2">
      <c r="A6" s="68" t="s">
        <v>55</v>
      </c>
      <c r="B6" s="69"/>
      <c r="C6" s="70"/>
      <c r="D6" s="72">
        <v>1</v>
      </c>
      <c r="E6" s="71" t="s">
        <v>48</v>
      </c>
      <c r="F6" s="5"/>
      <c r="G6" s="66">
        <f t="shared" si="0"/>
        <v>1</v>
      </c>
      <c r="H6" s="66">
        <f t="shared" si="1"/>
        <v>6</v>
      </c>
      <c r="I6" s="66">
        <f t="shared" si="2"/>
        <v>2</v>
      </c>
      <c r="J6" s="66">
        <f t="shared" si="3"/>
        <v>4</v>
      </c>
      <c r="K6" s="67">
        <f t="shared" si="4"/>
        <v>190.12</v>
      </c>
      <c r="L6" s="51">
        <v>17.649999999999999</v>
      </c>
      <c r="M6" s="5">
        <v>0</v>
      </c>
      <c r="N6" s="31"/>
      <c r="O6" s="31"/>
      <c r="P6" s="38">
        <f t="shared" si="5"/>
        <v>17.649999999999999</v>
      </c>
      <c r="Q6" s="55">
        <f>IF(P6="",Default_Rank_Score,RANK(P6,P$4:P$13,1))</f>
        <v>1</v>
      </c>
      <c r="R6" s="51">
        <v>34.869999999999997</v>
      </c>
      <c r="S6" s="5">
        <v>1</v>
      </c>
      <c r="T6" s="31"/>
      <c r="U6" s="31"/>
      <c r="V6" s="38">
        <f t="shared" si="6"/>
        <v>39.869999999999997</v>
      </c>
      <c r="W6" s="57">
        <f>IF(V6="",Default_Rank_Score,RANK(V6,V$4:V$13,1))</f>
        <v>2</v>
      </c>
      <c r="X6" s="51">
        <v>30.19</v>
      </c>
      <c r="Y6" s="5">
        <v>1</v>
      </c>
      <c r="Z6" s="31"/>
      <c r="AA6" s="31"/>
      <c r="AB6" s="38">
        <f t="shared" si="7"/>
        <v>35.19</v>
      </c>
      <c r="AC6" s="57">
        <f>IF(AB6="",Default_Rank_Score,RANK(AB6,AB$4:AB$13,1))</f>
        <v>1</v>
      </c>
      <c r="AD6" s="51">
        <v>30.66</v>
      </c>
      <c r="AE6" s="5">
        <v>0</v>
      </c>
      <c r="AF6" s="31"/>
      <c r="AG6" s="31"/>
      <c r="AH6" s="38">
        <f t="shared" si="8"/>
        <v>30.66</v>
      </c>
      <c r="AI6" s="57">
        <f>IF(AH6="",Default_Rank_Score,RANK(AH6,AH$4:AH$13,1))</f>
        <v>1</v>
      </c>
      <c r="AJ6" s="51">
        <v>26.26</v>
      </c>
      <c r="AK6" s="5">
        <v>1</v>
      </c>
      <c r="AL6" s="31"/>
      <c r="AM6" s="31"/>
      <c r="AN6" s="38">
        <f t="shared" si="9"/>
        <v>31.26</v>
      </c>
      <c r="AO6" s="11">
        <f>IF(AN6="",Default_Rank_Score,RANK(AN6,AN$4:AN$13,1))</f>
        <v>1</v>
      </c>
      <c r="AP6" s="51">
        <v>30.49</v>
      </c>
      <c r="AQ6" s="5">
        <v>1</v>
      </c>
      <c r="AR6" s="31"/>
      <c r="AS6" s="31"/>
      <c r="AT6" s="38">
        <f t="shared" si="10"/>
        <v>35.489999999999995</v>
      </c>
      <c r="AU6" s="11">
        <f>IF(AT6="",Default_Rank_Score,RANK(AT6,AT$4:AT$13,1))</f>
        <v>3</v>
      </c>
    </row>
    <row r="7" spans="1:47" s="10" customFormat="1" x14ac:dyDescent="0.2">
      <c r="A7" s="68" t="s">
        <v>56</v>
      </c>
      <c r="B7" s="69"/>
      <c r="C7" s="70"/>
      <c r="D7" s="72">
        <v>1</v>
      </c>
      <c r="E7" s="71" t="s">
        <v>48</v>
      </c>
      <c r="F7" s="5"/>
      <c r="G7" s="66">
        <f t="shared" si="0"/>
        <v>2</v>
      </c>
      <c r="H7" s="66">
        <f t="shared" si="1"/>
        <v>11</v>
      </c>
      <c r="I7" s="66">
        <f t="shared" si="2"/>
        <v>4</v>
      </c>
      <c r="J7" s="66">
        <f t="shared" si="3"/>
        <v>4</v>
      </c>
      <c r="K7" s="67">
        <f t="shared" si="4"/>
        <v>213.32</v>
      </c>
      <c r="L7" s="51">
        <v>22</v>
      </c>
      <c r="M7" s="5">
        <v>0</v>
      </c>
      <c r="N7" s="31"/>
      <c r="O7" s="31"/>
      <c r="P7" s="38">
        <f t="shared" si="5"/>
        <v>22</v>
      </c>
      <c r="Q7" s="55">
        <f>IF(P7="",Default_Rank_Score,RANK(P7,P$4:P$13,1))</f>
        <v>3</v>
      </c>
      <c r="R7" s="51">
        <v>39.08</v>
      </c>
      <c r="S7" s="5">
        <v>0</v>
      </c>
      <c r="T7" s="31"/>
      <c r="U7" s="31"/>
      <c r="V7" s="38">
        <f t="shared" si="6"/>
        <v>39.08</v>
      </c>
      <c r="W7" s="57">
        <f>IF(V7="",Default_Rank_Score,RANK(V7,V$4:V$13,1))</f>
        <v>1</v>
      </c>
      <c r="X7" s="51">
        <v>36.340000000000003</v>
      </c>
      <c r="Y7" s="5">
        <v>0</v>
      </c>
      <c r="Z7" s="31"/>
      <c r="AA7" s="31"/>
      <c r="AB7" s="38">
        <f t="shared" si="7"/>
        <v>36.340000000000003</v>
      </c>
      <c r="AC7" s="57">
        <f>IF(AB7="",Default_Rank_Score,RANK(AB7,AB$4:AB$13,1))</f>
        <v>2</v>
      </c>
      <c r="AD7" s="51">
        <v>34.15</v>
      </c>
      <c r="AE7" s="5">
        <v>3</v>
      </c>
      <c r="AF7" s="31"/>
      <c r="AG7" s="31"/>
      <c r="AH7" s="38">
        <f t="shared" si="8"/>
        <v>49.15</v>
      </c>
      <c r="AI7" s="57">
        <f>IF(AH7="",Default_Rank_Score,RANK(AH7,AH$4:AH$13,1))</f>
        <v>3</v>
      </c>
      <c r="AJ7" s="51">
        <v>31.63</v>
      </c>
      <c r="AK7" s="5">
        <v>0</v>
      </c>
      <c r="AL7" s="31"/>
      <c r="AM7" s="31"/>
      <c r="AN7" s="38">
        <f t="shared" si="9"/>
        <v>31.63</v>
      </c>
      <c r="AO7" s="11">
        <f>IF(AN7="",Default_Rank_Score,RANK(AN7,AN$4:AN$13,1))</f>
        <v>2</v>
      </c>
      <c r="AP7" s="51">
        <v>30.12</v>
      </c>
      <c r="AQ7" s="5">
        <v>1</v>
      </c>
      <c r="AR7" s="31"/>
      <c r="AS7" s="31"/>
      <c r="AT7" s="38">
        <f t="shared" si="10"/>
        <v>35.120000000000005</v>
      </c>
      <c r="AU7" s="11">
        <f>IF(AT7="",Default_Rank_Score,RANK(AT7,AT$4:AT$13,1))</f>
        <v>2</v>
      </c>
    </row>
    <row r="8" spans="1:47" s="10" customFormat="1" x14ac:dyDescent="0.2">
      <c r="A8" s="68" t="s">
        <v>51</v>
      </c>
      <c r="B8" s="69"/>
      <c r="C8" s="70"/>
      <c r="D8" s="72">
        <v>1</v>
      </c>
      <c r="E8" s="71" t="s">
        <v>48</v>
      </c>
      <c r="F8" s="5"/>
      <c r="G8" s="66">
        <f t="shared" si="0"/>
        <v>3</v>
      </c>
      <c r="H8" s="66">
        <f t="shared" si="1"/>
        <v>17</v>
      </c>
      <c r="I8" s="66">
        <f t="shared" si="2"/>
        <v>2</v>
      </c>
      <c r="J8" s="66">
        <f t="shared" si="3"/>
        <v>7</v>
      </c>
      <c r="K8" s="67">
        <f t="shared" si="4"/>
        <v>233.83</v>
      </c>
      <c r="L8" s="51">
        <v>21.11</v>
      </c>
      <c r="M8" s="5">
        <v>0</v>
      </c>
      <c r="N8" s="31"/>
      <c r="O8" s="31"/>
      <c r="P8" s="38">
        <f t="shared" si="5"/>
        <v>21.11</v>
      </c>
      <c r="Q8" s="55">
        <f>IF(P8="",Default_Rank_Score,RANK(P8,P$4:P$13,1))</f>
        <v>2</v>
      </c>
      <c r="R8" s="51">
        <v>40.630000000000003</v>
      </c>
      <c r="S8" s="5">
        <v>1</v>
      </c>
      <c r="T8" s="31"/>
      <c r="U8" s="31"/>
      <c r="V8" s="38">
        <f t="shared" si="6"/>
        <v>45.63</v>
      </c>
      <c r="W8" s="57">
        <f>IF(V8="",Default_Rank_Score,RANK(V8,V$4:V$13,1))</f>
        <v>4</v>
      </c>
      <c r="X8" s="51">
        <v>34.340000000000003</v>
      </c>
      <c r="Y8" s="5">
        <v>2</v>
      </c>
      <c r="Z8" s="31"/>
      <c r="AA8" s="31"/>
      <c r="AB8" s="38">
        <f t="shared" si="7"/>
        <v>44.34</v>
      </c>
      <c r="AC8" s="57">
        <f>IF(AB8="",Default_Rank_Score,RANK(AB8,AB$4:AB$13,1))</f>
        <v>4</v>
      </c>
      <c r="AD8" s="51">
        <v>38.549999999999997</v>
      </c>
      <c r="AE8" s="5">
        <v>3</v>
      </c>
      <c r="AF8" s="31"/>
      <c r="AG8" s="31"/>
      <c r="AH8" s="38">
        <f t="shared" si="8"/>
        <v>53.55</v>
      </c>
      <c r="AI8" s="57">
        <f>IF(AH8="",Default_Rank_Score,RANK(AH8,AH$4:AH$13,1))</f>
        <v>4</v>
      </c>
      <c r="AJ8" s="51">
        <v>32.71</v>
      </c>
      <c r="AK8" s="5">
        <v>1</v>
      </c>
      <c r="AL8" s="31"/>
      <c r="AM8" s="31"/>
      <c r="AN8" s="38">
        <f t="shared" si="9"/>
        <v>37.71</v>
      </c>
      <c r="AO8" s="11">
        <f>IF(AN8="",Default_Rank_Score,RANK(AN8,AN$4:AN$13,1))</f>
        <v>3</v>
      </c>
      <c r="AP8" s="51">
        <v>31.49</v>
      </c>
      <c r="AQ8" s="5">
        <v>0</v>
      </c>
      <c r="AR8" s="31"/>
      <c r="AS8" s="31"/>
      <c r="AT8" s="38">
        <f t="shared" si="10"/>
        <v>31.49</v>
      </c>
      <c r="AU8" s="11">
        <f>IF(AT8="",Default_Rank_Score,RANK(AT8,AT$4:AT$13,1))</f>
        <v>1</v>
      </c>
    </row>
    <row r="9" spans="1:47" s="10" customFormat="1" x14ac:dyDescent="0.2">
      <c r="A9" s="68" t="s">
        <v>47</v>
      </c>
      <c r="B9" s="69"/>
      <c r="C9" s="70"/>
      <c r="D9" s="72">
        <v>1</v>
      </c>
      <c r="E9" s="71" t="s">
        <v>48</v>
      </c>
      <c r="F9" s="5"/>
      <c r="G9" s="66">
        <f t="shared" si="0"/>
        <v>4</v>
      </c>
      <c r="H9" s="66">
        <f t="shared" si="1"/>
        <v>20</v>
      </c>
      <c r="I9" s="66">
        <f t="shared" si="2"/>
        <v>2</v>
      </c>
      <c r="J9" s="66">
        <f t="shared" si="3"/>
        <v>8</v>
      </c>
      <c r="K9" s="67">
        <f t="shared" si="4"/>
        <v>266.2</v>
      </c>
      <c r="L9" s="51">
        <v>24.53</v>
      </c>
      <c r="M9" s="5">
        <v>0</v>
      </c>
      <c r="N9" s="31"/>
      <c r="O9" s="31"/>
      <c r="P9" s="38">
        <f t="shared" si="5"/>
        <v>24.53</v>
      </c>
      <c r="Q9" s="55">
        <f>IF(P9="",Default_Rank_Score,RANK(P9,P$4:P$13,1))</f>
        <v>4</v>
      </c>
      <c r="R9" s="51">
        <v>41.91</v>
      </c>
      <c r="S9" s="5">
        <v>0</v>
      </c>
      <c r="T9" s="31"/>
      <c r="U9" s="31"/>
      <c r="V9" s="38">
        <f t="shared" si="6"/>
        <v>41.91</v>
      </c>
      <c r="W9" s="57">
        <f>IF(V9="",Default_Rank_Score,RANK(V9,V$4:V$13,1))</f>
        <v>3</v>
      </c>
      <c r="X9" s="51">
        <v>34.14</v>
      </c>
      <c r="Y9" s="5">
        <v>3</v>
      </c>
      <c r="Z9" s="31"/>
      <c r="AA9" s="31"/>
      <c r="AB9" s="38">
        <f t="shared" si="7"/>
        <v>49.14</v>
      </c>
      <c r="AC9" s="57">
        <f>IF(AB9="",Default_Rank_Score,RANK(AB9,AB$4:AB$13,1))</f>
        <v>6</v>
      </c>
      <c r="AD9" s="51">
        <v>34.99</v>
      </c>
      <c r="AE9" s="5">
        <v>2</v>
      </c>
      <c r="AF9" s="31"/>
      <c r="AG9" s="31"/>
      <c r="AH9" s="38">
        <f t="shared" si="8"/>
        <v>44.99</v>
      </c>
      <c r="AI9" s="57">
        <f>IF(AH9="",Default_Rank_Score,RANK(AH9,AH$4:AH$13,1))</f>
        <v>2</v>
      </c>
      <c r="AJ9" s="51">
        <v>34.31</v>
      </c>
      <c r="AK9" s="5">
        <v>2</v>
      </c>
      <c r="AL9" s="31"/>
      <c r="AM9" s="31"/>
      <c r="AN9" s="38">
        <f t="shared" si="9"/>
        <v>44.31</v>
      </c>
      <c r="AO9" s="11">
        <f>IF(AN9="",Default_Rank_Score,RANK(AN9,AN$4:AN$13,1))</f>
        <v>5</v>
      </c>
      <c r="AP9" s="51">
        <v>56.32</v>
      </c>
      <c r="AQ9" s="5">
        <v>1</v>
      </c>
      <c r="AR9" s="31"/>
      <c r="AS9" s="31"/>
      <c r="AT9" s="38">
        <f t="shared" si="10"/>
        <v>61.32</v>
      </c>
      <c r="AU9" s="11">
        <f>IF(AT9="",Default_Rank_Score,RANK(AT9,AT$4:AT$13,1))</f>
        <v>6</v>
      </c>
    </row>
    <row r="10" spans="1:47" s="10" customFormat="1" x14ac:dyDescent="0.2">
      <c r="A10" s="68" t="s">
        <v>49</v>
      </c>
      <c r="B10" s="69"/>
      <c r="C10" s="70"/>
      <c r="D10" s="72">
        <v>1</v>
      </c>
      <c r="E10" s="71" t="s">
        <v>50</v>
      </c>
      <c r="F10" s="5"/>
      <c r="G10" s="66">
        <f t="shared" si="0"/>
        <v>6</v>
      </c>
      <c r="H10" s="66">
        <f t="shared" si="1"/>
        <v>28</v>
      </c>
      <c r="I10" s="66">
        <f t="shared" si="2"/>
        <v>1</v>
      </c>
      <c r="J10" s="66">
        <f t="shared" si="3"/>
        <v>25</v>
      </c>
      <c r="K10" s="67">
        <f t="shared" si="4"/>
        <v>355.1</v>
      </c>
      <c r="L10" s="51">
        <v>25.43</v>
      </c>
      <c r="M10" s="5">
        <v>11</v>
      </c>
      <c r="N10" s="31"/>
      <c r="O10" s="31"/>
      <c r="P10" s="38">
        <f t="shared" si="5"/>
        <v>80.430000000000007</v>
      </c>
      <c r="Q10" s="55">
        <f>IF(P10="",Default_Rank_Score,RANK(P10,P$4:P$13,1))</f>
        <v>8</v>
      </c>
      <c r="R10" s="51">
        <v>42.34</v>
      </c>
      <c r="S10" s="5">
        <v>5</v>
      </c>
      <c r="T10" s="31"/>
      <c r="U10" s="31"/>
      <c r="V10" s="38">
        <f t="shared" si="6"/>
        <v>67.34</v>
      </c>
      <c r="W10" s="57">
        <f>IF(V10="",Default_Rank_Score,RANK(V10,V$4:V$13,1))</f>
        <v>6</v>
      </c>
      <c r="X10" s="51">
        <v>38.15</v>
      </c>
      <c r="Y10" s="5">
        <v>1</v>
      </c>
      <c r="Z10" s="31"/>
      <c r="AA10" s="31"/>
      <c r="AB10" s="38">
        <f t="shared" si="7"/>
        <v>43.15</v>
      </c>
      <c r="AC10" s="57">
        <f>IF(AB10="",Default_Rank_Score,RANK(AB10,AB$4:AB$13,1))</f>
        <v>3</v>
      </c>
      <c r="AD10" s="51">
        <v>40.65</v>
      </c>
      <c r="AE10" s="5">
        <v>7</v>
      </c>
      <c r="AF10" s="31">
        <v>1</v>
      </c>
      <c r="AG10" s="31"/>
      <c r="AH10" s="38">
        <f t="shared" si="8"/>
        <v>85.65</v>
      </c>
      <c r="AI10" s="57">
        <f>IF(AH10="",Default_Rank_Score,RANK(AH10,AH$4:AH$13,1))</f>
        <v>7</v>
      </c>
      <c r="AJ10" s="51">
        <v>37.659999999999997</v>
      </c>
      <c r="AK10" s="5">
        <v>1</v>
      </c>
      <c r="AL10" s="31"/>
      <c r="AM10" s="31"/>
      <c r="AN10" s="38">
        <f t="shared" si="9"/>
        <v>42.66</v>
      </c>
      <c r="AO10" s="11">
        <f>IF(AN10="",Default_Rank_Score,RANK(AN10,AN$4:AN$13,1))</f>
        <v>4</v>
      </c>
      <c r="AP10" s="51">
        <v>35.869999999999997</v>
      </c>
      <c r="AQ10" s="5">
        <v>0</v>
      </c>
      <c r="AR10" s="31"/>
      <c r="AS10" s="31"/>
      <c r="AT10" s="38">
        <f t="shared" si="10"/>
        <v>35.869999999999997</v>
      </c>
      <c r="AU10" s="11">
        <f>IF(AT10="",Default_Rank_Score,RANK(AT10,AT$4:AT$13,1))</f>
        <v>4</v>
      </c>
    </row>
    <row r="11" spans="1:47" s="10" customFormat="1" x14ac:dyDescent="0.2">
      <c r="A11" s="61" t="s">
        <v>57</v>
      </c>
      <c r="B11" s="2"/>
      <c r="C11" s="1"/>
      <c r="D11" s="5">
        <v>1</v>
      </c>
      <c r="E11" s="6" t="s">
        <v>50</v>
      </c>
      <c r="F11" s="5"/>
      <c r="G11" s="66">
        <f t="shared" si="0"/>
        <v>7</v>
      </c>
      <c r="H11" s="66">
        <f t="shared" si="1"/>
        <v>36</v>
      </c>
      <c r="I11" s="66">
        <f t="shared" si="2"/>
        <v>0</v>
      </c>
      <c r="J11" s="66">
        <f t="shared" si="3"/>
        <v>15</v>
      </c>
      <c r="K11" s="67">
        <f t="shared" si="4"/>
        <v>401.78</v>
      </c>
      <c r="L11" s="51">
        <v>31.66</v>
      </c>
      <c r="M11" s="5">
        <v>1</v>
      </c>
      <c r="N11" s="31"/>
      <c r="O11" s="31"/>
      <c r="P11" s="38">
        <f t="shared" si="5"/>
        <v>36.659999999999997</v>
      </c>
      <c r="Q11" s="55">
        <f>IF(P11="",Default_Rank_Score,RANK(P11,P$4:P$13,1))</f>
        <v>6</v>
      </c>
      <c r="R11" s="51">
        <v>66.03</v>
      </c>
      <c r="S11" s="5">
        <v>2</v>
      </c>
      <c r="T11" s="31"/>
      <c r="U11" s="31"/>
      <c r="V11" s="38">
        <f t="shared" si="6"/>
        <v>76.03</v>
      </c>
      <c r="W11" s="57">
        <f>IF(V11="",Default_Rank_Score,RANK(V11,V$4:V$13,1))</f>
        <v>8</v>
      </c>
      <c r="X11" s="51">
        <v>58.24</v>
      </c>
      <c r="Y11" s="5">
        <v>2</v>
      </c>
      <c r="Z11" s="31"/>
      <c r="AA11" s="31"/>
      <c r="AB11" s="38">
        <f t="shared" si="7"/>
        <v>68.240000000000009</v>
      </c>
      <c r="AC11" s="57">
        <f>IF(AB11="",Default_Rank_Score,RANK(AB11,AB$4:AB$13,1))</f>
        <v>8</v>
      </c>
      <c r="AD11" s="51">
        <v>58.06</v>
      </c>
      <c r="AE11" s="5">
        <v>4</v>
      </c>
      <c r="AF11" s="31"/>
      <c r="AG11" s="31"/>
      <c r="AH11" s="38">
        <f t="shared" si="8"/>
        <v>78.06</v>
      </c>
      <c r="AI11" s="57">
        <f>IF(AH11="",Default_Rank_Score,RANK(AH11,AH$4:AH$13,1))</f>
        <v>6</v>
      </c>
      <c r="AJ11" s="51">
        <v>57.58</v>
      </c>
      <c r="AK11" s="5">
        <v>3</v>
      </c>
      <c r="AL11" s="31"/>
      <c r="AM11" s="31"/>
      <c r="AN11" s="38">
        <f t="shared" si="9"/>
        <v>72.58</v>
      </c>
      <c r="AO11" s="11">
        <f>IF(AN11="",Default_Rank_Score,RANK(AN11,AN$4:AN$13,1))</f>
        <v>8</v>
      </c>
      <c r="AP11" s="51">
        <v>55.21</v>
      </c>
      <c r="AQ11" s="5">
        <v>3</v>
      </c>
      <c r="AR11" s="31"/>
      <c r="AS11" s="31"/>
      <c r="AT11" s="38">
        <f t="shared" si="10"/>
        <v>70.210000000000008</v>
      </c>
      <c r="AU11" s="11">
        <f>IF(AT11="",Default_Rank_Score,RANK(AT11,AT$4:AT$13,1))</f>
        <v>7</v>
      </c>
    </row>
    <row r="12" spans="1:47" s="10" customFormat="1" x14ac:dyDescent="0.2">
      <c r="A12" s="68" t="s">
        <v>54</v>
      </c>
      <c r="B12" s="69"/>
      <c r="C12" s="70"/>
      <c r="D12" s="72">
        <v>1</v>
      </c>
      <c r="E12" s="71" t="s">
        <v>50</v>
      </c>
      <c r="F12" s="5"/>
      <c r="G12" s="66">
        <f t="shared" si="0"/>
        <v>8</v>
      </c>
      <c r="H12" s="66">
        <f t="shared" si="1"/>
        <v>36</v>
      </c>
      <c r="I12" s="66">
        <f t="shared" si="2"/>
        <v>0</v>
      </c>
      <c r="J12" s="66">
        <f t="shared" si="3"/>
        <v>22</v>
      </c>
      <c r="K12" s="67">
        <f t="shared" si="4"/>
        <v>413.89000000000004</v>
      </c>
      <c r="L12" s="51">
        <v>36.6</v>
      </c>
      <c r="M12" s="5">
        <v>1</v>
      </c>
      <c r="N12" s="31"/>
      <c r="O12" s="31"/>
      <c r="P12" s="38">
        <f t="shared" si="5"/>
        <v>41.6</v>
      </c>
      <c r="Q12" s="55">
        <f>IF(P12="",Default_Rank_Score,RANK(P12,P$4:P$13,1))</f>
        <v>7</v>
      </c>
      <c r="R12" s="51">
        <v>58.57</v>
      </c>
      <c r="S12" s="5">
        <v>2</v>
      </c>
      <c r="T12" s="31"/>
      <c r="U12" s="31"/>
      <c r="V12" s="38">
        <f t="shared" si="6"/>
        <v>68.569999999999993</v>
      </c>
      <c r="W12" s="57">
        <f>IF(V12="",Default_Rank_Score,RANK(V12,V$4:V$13,1))</f>
        <v>7</v>
      </c>
      <c r="X12" s="51">
        <v>47.81</v>
      </c>
      <c r="Y12" s="5">
        <v>4</v>
      </c>
      <c r="Z12" s="31"/>
      <c r="AA12" s="31"/>
      <c r="AB12" s="38">
        <f t="shared" si="7"/>
        <v>67.81</v>
      </c>
      <c r="AC12" s="57">
        <f>IF(AB12="",Default_Rank_Score,RANK(AB12,AB$4:AB$13,1))</f>
        <v>7</v>
      </c>
      <c r="AD12" s="51">
        <v>51</v>
      </c>
      <c r="AE12" s="5">
        <v>9</v>
      </c>
      <c r="AF12" s="31"/>
      <c r="AG12" s="31"/>
      <c r="AH12" s="38">
        <f t="shared" si="8"/>
        <v>96</v>
      </c>
      <c r="AI12" s="57">
        <f>IF(AH12="",Default_Rank_Score,RANK(AH12,AH$4:AH$13,1))</f>
        <v>8</v>
      </c>
      <c r="AJ12" s="51">
        <v>54.55</v>
      </c>
      <c r="AK12" s="5">
        <v>3</v>
      </c>
      <c r="AL12" s="31"/>
      <c r="AM12" s="31"/>
      <c r="AN12" s="38">
        <f t="shared" si="9"/>
        <v>69.55</v>
      </c>
      <c r="AO12" s="11">
        <f>IF(AN12="",Default_Rank_Score,RANK(AN12,AN$4:AN$13,1))</f>
        <v>7</v>
      </c>
      <c r="AP12" s="51">
        <v>55.36</v>
      </c>
      <c r="AQ12" s="5">
        <v>3</v>
      </c>
      <c r="AR12" s="31"/>
      <c r="AS12" s="31"/>
      <c r="AT12" s="38">
        <f t="shared" si="10"/>
        <v>70.36</v>
      </c>
      <c r="AU12" s="11">
        <f>IF(AT12="",Default_Rank_Score,RANK(AT12,AT$4:AT$13,1))</f>
        <v>8</v>
      </c>
    </row>
    <row r="13" spans="1:47" s="26" customFormat="1" ht="13.5" thickBot="1" x14ac:dyDescent="0.25">
      <c r="A13" s="39" t="s">
        <v>25</v>
      </c>
      <c r="B13" s="40"/>
      <c r="C13" s="40"/>
      <c r="D13" s="40"/>
      <c r="E13" s="41"/>
      <c r="F13" s="42"/>
      <c r="G13" s="43"/>
      <c r="H13" s="43"/>
      <c r="I13" s="43"/>
      <c r="J13" s="43"/>
      <c r="K13" s="46"/>
      <c r="L13" s="52"/>
      <c r="M13" s="43"/>
      <c r="N13" s="43"/>
      <c r="O13" s="43"/>
      <c r="P13" s="44"/>
      <c r="Q13" s="56"/>
      <c r="R13" s="52"/>
      <c r="S13" s="43"/>
      <c r="T13" s="43"/>
      <c r="U13" s="43"/>
      <c r="V13" s="44"/>
      <c r="W13" s="56"/>
      <c r="X13" s="52"/>
      <c r="Y13" s="43"/>
      <c r="Z13" s="43"/>
      <c r="AA13" s="43"/>
      <c r="AB13" s="44"/>
      <c r="AC13" s="56"/>
      <c r="AD13" s="52"/>
      <c r="AE13" s="43"/>
      <c r="AF13" s="43"/>
      <c r="AG13" s="43"/>
      <c r="AH13" s="44"/>
      <c r="AI13" s="56"/>
      <c r="AJ13" s="52"/>
      <c r="AK13" s="43"/>
      <c r="AL13" s="43"/>
      <c r="AM13" s="43"/>
      <c r="AN13" s="44"/>
      <c r="AO13" s="25"/>
      <c r="AP13" s="52"/>
      <c r="AQ13" s="43"/>
      <c r="AR13" s="43"/>
      <c r="AS13" s="43"/>
      <c r="AT13" s="44"/>
      <c r="AU13" s="25"/>
    </row>
    <row r="14" spans="1:47" s="16" customFormat="1" hidden="1" x14ac:dyDescent="0.2">
      <c r="A14" s="16" t="s">
        <v>26</v>
      </c>
      <c r="E14" s="12"/>
      <c r="F14" s="4"/>
      <c r="G14" s="14"/>
      <c r="H14" s="14"/>
      <c r="I14" s="14"/>
      <c r="J14" s="14"/>
      <c r="K14" s="14"/>
      <c r="L14" s="15">
        <v>200</v>
      </c>
      <c r="M14" s="14"/>
      <c r="N14" s="14"/>
      <c r="O14" s="14"/>
      <c r="P14" s="15"/>
      <c r="Q14" s="14"/>
      <c r="R14" s="15">
        <v>200</v>
      </c>
      <c r="S14" s="14"/>
      <c r="T14" s="14"/>
      <c r="U14" s="14"/>
      <c r="V14" s="15"/>
      <c r="W14" s="14"/>
      <c r="X14" s="15">
        <v>200</v>
      </c>
      <c r="Y14" s="14"/>
      <c r="Z14" s="14"/>
      <c r="AA14" s="14"/>
      <c r="AB14" s="15"/>
      <c r="AC14" s="14"/>
      <c r="AD14" s="15">
        <v>200</v>
      </c>
      <c r="AE14" s="14"/>
      <c r="AF14" s="14"/>
      <c r="AG14" s="14"/>
      <c r="AH14" s="15"/>
      <c r="AI14" s="14"/>
      <c r="AJ14" s="15">
        <v>200</v>
      </c>
      <c r="AK14" s="14"/>
      <c r="AL14" s="14"/>
      <c r="AM14" s="14"/>
      <c r="AN14" s="15"/>
      <c r="AO14" s="14"/>
      <c r="AP14" s="15">
        <v>200</v>
      </c>
      <c r="AQ14" s="14"/>
      <c r="AR14" s="14"/>
      <c r="AS14" s="14"/>
      <c r="AT14" s="15"/>
      <c r="AU14" s="14"/>
    </row>
    <row r="15" spans="1:47" s="16" customFormat="1" hidden="1" x14ac:dyDescent="0.2">
      <c r="A15" s="3" t="s">
        <v>27</v>
      </c>
      <c r="B15" s="3"/>
      <c r="C15" s="3"/>
      <c r="D15" s="3"/>
      <c r="E15" s="12"/>
      <c r="F15" s="4"/>
      <c r="G15" s="14"/>
      <c r="H15" s="14"/>
      <c r="I15" s="14"/>
      <c r="J15" s="14"/>
      <c r="K15" s="14"/>
      <c r="L15" s="15">
        <v>20</v>
      </c>
      <c r="M15" s="14"/>
      <c r="N15" s="14"/>
      <c r="O15" s="14"/>
      <c r="P15" s="15"/>
      <c r="Q15" s="14"/>
      <c r="R15" s="15">
        <v>20</v>
      </c>
      <c r="S15" s="14"/>
      <c r="T15" s="14"/>
      <c r="U15" s="14"/>
      <c r="V15" s="15"/>
      <c r="W15" s="14"/>
      <c r="X15" s="15">
        <v>20</v>
      </c>
      <c r="Y15" s="14"/>
      <c r="Z15" s="14"/>
      <c r="AA15" s="14"/>
      <c r="AB15" s="15"/>
      <c r="AC15" s="14"/>
      <c r="AD15" s="15">
        <v>20</v>
      </c>
      <c r="AE15" s="14"/>
      <c r="AF15" s="14"/>
      <c r="AG15" s="14"/>
      <c r="AH15" s="15"/>
      <c r="AI15" s="14"/>
      <c r="AJ15" s="15">
        <v>20</v>
      </c>
      <c r="AK15" s="14"/>
      <c r="AL15" s="14"/>
      <c r="AM15" s="14"/>
      <c r="AN15" s="15"/>
      <c r="AO15" s="14"/>
      <c r="AP15" s="15">
        <v>20</v>
      </c>
      <c r="AQ15" s="14"/>
      <c r="AR15" s="14"/>
      <c r="AS15" s="14"/>
      <c r="AT15" s="15"/>
      <c r="AU15" s="14"/>
    </row>
    <row r="16" spans="1:47" s="16" customFormat="1" hidden="1" x14ac:dyDescent="0.2">
      <c r="A16" s="3" t="s">
        <v>28</v>
      </c>
      <c r="B16" s="3"/>
      <c r="C16" s="3"/>
      <c r="D16" s="3"/>
      <c r="E16" s="12"/>
      <c r="F16" s="4"/>
      <c r="G16" s="14"/>
      <c r="H16" s="14"/>
      <c r="I16" s="14"/>
      <c r="J16" s="14"/>
      <c r="K16" s="14"/>
      <c r="L16" s="15">
        <f>MIN(L4:L13)</f>
        <v>17.649999999999999</v>
      </c>
      <c r="M16" s="14"/>
      <c r="N16" s="14"/>
      <c r="O16" s="14"/>
      <c r="P16" s="15">
        <f>MIN(P4:P13)</f>
        <v>17.649999999999999</v>
      </c>
      <c r="Q16" s="14"/>
      <c r="R16" s="15">
        <f>MIN(R4:R13)</f>
        <v>34.869999999999997</v>
      </c>
      <c r="S16" s="14"/>
      <c r="T16" s="14"/>
      <c r="U16" s="14"/>
      <c r="V16" s="15">
        <f>MIN(V4:V13)</f>
        <v>39.08</v>
      </c>
      <c r="W16" s="14"/>
      <c r="X16" s="15">
        <f>MIN(X4:X13)</f>
        <v>30.19</v>
      </c>
      <c r="Y16" s="14"/>
      <c r="Z16" s="14"/>
      <c r="AA16" s="14"/>
      <c r="AB16" s="15">
        <f>MIN(AB4:AB13)</f>
        <v>35.19</v>
      </c>
      <c r="AC16" s="14"/>
      <c r="AD16" s="15">
        <f>MIN(AD4:AD13)</f>
        <v>30.66</v>
      </c>
      <c r="AE16" s="14"/>
      <c r="AF16" s="14"/>
      <c r="AG16" s="14"/>
      <c r="AH16" s="15">
        <f>MIN(AH4:AH13)</f>
        <v>30.66</v>
      </c>
      <c r="AI16" s="14"/>
      <c r="AJ16" s="15">
        <f>MIN(AJ4:AJ13)</f>
        <v>26.26</v>
      </c>
      <c r="AK16" s="14"/>
      <c r="AL16" s="14"/>
      <c r="AM16" s="14"/>
      <c r="AN16" s="15">
        <f>MIN(AN4:AN13)</f>
        <v>31.26</v>
      </c>
      <c r="AO16" s="14"/>
      <c r="AP16" s="15">
        <f>MIN(AP4:AP13)</f>
        <v>30.12</v>
      </c>
      <c r="AQ16" s="14"/>
      <c r="AR16" s="14"/>
      <c r="AS16" s="14"/>
      <c r="AT16" s="15">
        <f>MIN(AT4:AT13)</f>
        <v>31.49</v>
      </c>
      <c r="AU16" s="14"/>
    </row>
    <row r="17" spans="1:47" s="16" customFormat="1" hidden="1" x14ac:dyDescent="0.2">
      <c r="A17" s="3" t="s">
        <v>29</v>
      </c>
      <c r="B17" s="3"/>
      <c r="C17" s="3"/>
      <c r="D17" s="3"/>
      <c r="E17" s="12"/>
      <c r="F17" s="4"/>
      <c r="G17" s="14"/>
      <c r="H17" s="14"/>
      <c r="I17" s="14"/>
      <c r="J17" s="14"/>
      <c r="K17" s="14"/>
      <c r="L17" s="15">
        <f>MAX(L4:L13)</f>
        <v>36.6</v>
      </c>
      <c r="M17" s="14"/>
      <c r="N17" s="14"/>
      <c r="O17" s="14"/>
      <c r="P17" s="15">
        <f>MAX(P4:P13)</f>
        <v>80.430000000000007</v>
      </c>
      <c r="Q17" s="14"/>
      <c r="R17" s="15">
        <f>MAX(R4:R13)</f>
        <v>66.03</v>
      </c>
      <c r="S17" s="14"/>
      <c r="T17" s="14"/>
      <c r="U17" s="14"/>
      <c r="V17" s="15">
        <f>MAX(V4:V13)</f>
        <v>76.03</v>
      </c>
      <c r="W17" s="14"/>
      <c r="X17" s="15">
        <f>MAX(X4:X13)</f>
        <v>58.24</v>
      </c>
      <c r="Y17" s="14"/>
      <c r="Z17" s="14"/>
      <c r="AA17" s="14"/>
      <c r="AB17" s="15">
        <f>MAX(AB4:AB13)</f>
        <v>68.240000000000009</v>
      </c>
      <c r="AC17" s="14"/>
      <c r="AD17" s="15">
        <f>MAX(AD4:AD13)</f>
        <v>58.06</v>
      </c>
      <c r="AE17" s="14"/>
      <c r="AF17" s="14"/>
      <c r="AG17" s="14"/>
      <c r="AH17" s="15">
        <f>MAX(AH4:AH13)</f>
        <v>96</v>
      </c>
      <c r="AI17" s="14"/>
      <c r="AJ17" s="15">
        <f>MAX(AJ4:AJ13)</f>
        <v>57.58</v>
      </c>
      <c r="AK17" s="14"/>
      <c r="AL17" s="14"/>
      <c r="AM17" s="14"/>
      <c r="AN17" s="15">
        <f>MAX(AN4:AN13)</f>
        <v>72.58</v>
      </c>
      <c r="AO17" s="14"/>
      <c r="AP17" s="15">
        <f>MAX(AP4:AP13)</f>
        <v>56.32</v>
      </c>
      <c r="AQ17" s="14"/>
      <c r="AR17" s="14"/>
      <c r="AS17" s="14"/>
      <c r="AT17" s="15">
        <f>MAX(AT4:AT13)</f>
        <v>70.36</v>
      </c>
      <c r="AU17" s="14"/>
    </row>
    <row r="18" spans="1:47" s="16" customFormat="1" hidden="1" x14ac:dyDescent="0.2">
      <c r="A18" s="3" t="s">
        <v>30</v>
      </c>
      <c r="B18" s="3"/>
      <c r="C18" s="3"/>
      <c r="D18" s="3"/>
      <c r="E18" s="12"/>
      <c r="F18" s="4"/>
      <c r="G18" s="14"/>
      <c r="H18" s="14"/>
      <c r="I18" s="14"/>
      <c r="J18" s="14"/>
      <c r="K18" s="14"/>
      <c r="L18" s="15">
        <f>AVERAGE(L4:L13)</f>
        <v>25.603749999999998</v>
      </c>
      <c r="M18" s="14"/>
      <c r="N18" s="14"/>
      <c r="O18" s="14"/>
      <c r="P18" s="15">
        <f>AVERAGE(P4:P13)</f>
        <v>33.728749999999998</v>
      </c>
      <c r="Q18" s="14"/>
      <c r="R18" s="15">
        <f>AVERAGE(R4:R13)</f>
        <v>47.052500000000002</v>
      </c>
      <c r="S18" s="14"/>
      <c r="T18" s="14"/>
      <c r="U18" s="14"/>
      <c r="V18" s="15">
        <f>AVERAGE(V4:V13)</f>
        <v>55.177500000000002</v>
      </c>
      <c r="W18" s="14"/>
      <c r="X18" s="15">
        <f>AVERAGE(X4:X13)</f>
        <v>39.903750000000002</v>
      </c>
      <c r="Y18" s="14"/>
      <c r="Z18" s="14"/>
      <c r="AA18" s="14"/>
      <c r="AB18" s="15">
        <f>AVERAGE(AB4:AB13)</f>
        <v>48.653750000000009</v>
      </c>
      <c r="AC18" s="14"/>
      <c r="AD18" s="15">
        <f>AVERAGE(AD4:AD13)</f>
        <v>41.708749999999995</v>
      </c>
      <c r="AE18" s="14"/>
      <c r="AF18" s="14"/>
      <c r="AG18" s="14"/>
      <c r="AH18" s="15">
        <f>AVERAGE(AH4:AH13)</f>
        <v>62.958750000000002</v>
      </c>
      <c r="AI18" s="14"/>
      <c r="AJ18" s="15">
        <f>AVERAGE(AJ4:AJ13)</f>
        <v>39.397500000000001</v>
      </c>
      <c r="AK18" s="14"/>
      <c r="AL18" s="14"/>
      <c r="AM18" s="14"/>
      <c r="AN18" s="15">
        <f>AVERAGE(AN4:AN13)</f>
        <v>46.897500000000001</v>
      </c>
      <c r="AO18" s="14"/>
      <c r="AP18" s="15">
        <f>AVERAGE(AP4:AP13)</f>
        <v>41.585000000000001</v>
      </c>
      <c r="AQ18" s="14"/>
      <c r="AR18" s="14"/>
      <c r="AS18" s="14"/>
      <c r="AT18" s="15">
        <f>AVERAGE(AT4:AT13)</f>
        <v>47.835000000000008</v>
      </c>
      <c r="AU18" s="14"/>
    </row>
    <row r="19" spans="1:47" s="16" customFormat="1" hidden="1" x14ac:dyDescent="0.2">
      <c r="A19" s="3" t="s">
        <v>31</v>
      </c>
      <c r="B19" s="3"/>
      <c r="C19" s="3"/>
      <c r="D19" s="3"/>
      <c r="E19" s="12"/>
      <c r="F19" s="4"/>
      <c r="G19" s="14"/>
      <c r="H19" s="14"/>
      <c r="I19" s="14"/>
      <c r="J19" s="14"/>
      <c r="K19" s="14"/>
      <c r="L19" s="15">
        <f>STDEV(L4:L13)</f>
        <v>6.0389496189321017</v>
      </c>
      <c r="M19" s="14"/>
      <c r="N19" s="14"/>
      <c r="O19" s="14"/>
      <c r="P19" s="15">
        <f>STDEV(M4:P13)</f>
        <v>21.875477813829196</v>
      </c>
      <c r="Q19" s="14"/>
      <c r="R19" s="15">
        <f>STDEV(R4:R13)</f>
        <v>10.888576910820646</v>
      </c>
      <c r="S19" s="14"/>
      <c r="T19" s="14"/>
      <c r="U19" s="14"/>
      <c r="V19" s="15">
        <f>STDEV(S4:V13)</f>
        <v>29.521894445761212</v>
      </c>
      <c r="W19" s="14"/>
      <c r="X19" s="15">
        <f>STDEV(X4:X13)</f>
        <v>9.0478836317829234</v>
      </c>
      <c r="Y19" s="14"/>
      <c r="Z19" s="14"/>
      <c r="AA19" s="14"/>
      <c r="AB19" s="15">
        <f>STDEV(Y4:AB13)</f>
        <v>25.764538217933062</v>
      </c>
      <c r="AC19" s="14"/>
      <c r="AD19" s="15">
        <f>STDEV(AD4:AD13)</f>
        <v>9.2917804498692362</v>
      </c>
      <c r="AE19" s="14"/>
      <c r="AF19" s="14"/>
      <c r="AG19" s="14"/>
      <c r="AH19" s="15">
        <f>STDEV(AE4:AH13)</f>
        <v>33.94883869191127</v>
      </c>
      <c r="AI19" s="14"/>
      <c r="AJ19" s="15">
        <f>STDEV(AJ4:AJ13)</f>
        <v>11.13505115775021</v>
      </c>
      <c r="AK19" s="14"/>
      <c r="AL19" s="14"/>
      <c r="AM19" s="14"/>
      <c r="AN19" s="15">
        <f>STDEV(AK4:AN13)</f>
        <v>25.836869747191383</v>
      </c>
      <c r="AO19" s="14"/>
      <c r="AP19" s="15">
        <f>STDEV(AP4:AP13)</f>
        <v>11.927173057470782</v>
      </c>
      <c r="AQ19" s="14"/>
      <c r="AR19" s="14"/>
      <c r="AS19" s="14"/>
      <c r="AT19" s="15">
        <f>STDEV(AQ4:AT13)</f>
        <v>26.620231779607028</v>
      </c>
      <c r="AU19" s="14"/>
    </row>
    <row r="20" spans="1:47" s="16" customFormat="1" hidden="1" x14ac:dyDescent="0.2">
      <c r="A20" s="3" t="s">
        <v>32</v>
      </c>
      <c r="B20" s="3"/>
      <c r="C20" s="3"/>
      <c r="D20" s="3"/>
      <c r="E20" s="12"/>
      <c r="F20" s="4"/>
      <c r="G20" s="14"/>
      <c r="H20" s="14"/>
      <c r="I20" s="14"/>
      <c r="J20" s="14"/>
      <c r="K20" s="14"/>
      <c r="L20" s="15"/>
      <c r="M20" s="14">
        <f>MAX(M4:M13)</f>
        <v>11</v>
      </c>
      <c r="N20" s="14"/>
      <c r="O20" s="14"/>
      <c r="P20" s="15"/>
      <c r="Q20" s="14"/>
      <c r="R20" s="15"/>
      <c r="S20" s="14">
        <f>MAX(S4:S13)</f>
        <v>5</v>
      </c>
      <c r="T20" s="14"/>
      <c r="U20" s="14"/>
      <c r="V20" s="15"/>
      <c r="W20" s="14"/>
      <c r="X20" s="15"/>
      <c r="Y20" s="14">
        <f>MAX(Y4:Y13)</f>
        <v>4</v>
      </c>
      <c r="Z20" s="14"/>
      <c r="AA20" s="14"/>
      <c r="AB20" s="15"/>
      <c r="AC20" s="14"/>
      <c r="AD20" s="15"/>
      <c r="AE20" s="14">
        <f>MAX(AE4:AE13)</f>
        <v>9</v>
      </c>
      <c r="AF20" s="14"/>
      <c r="AG20" s="14"/>
      <c r="AH20" s="15"/>
      <c r="AI20" s="14"/>
      <c r="AJ20" s="15"/>
      <c r="AK20" s="14">
        <f>MAX(AK4:AK13)</f>
        <v>3</v>
      </c>
      <c r="AL20" s="14"/>
      <c r="AM20" s="14"/>
      <c r="AN20" s="15"/>
      <c r="AO20" s="14"/>
      <c r="AP20" s="15"/>
      <c r="AQ20" s="14">
        <f>MAX(AQ4:AQ13)</f>
        <v>3</v>
      </c>
      <c r="AR20" s="14"/>
      <c r="AS20" s="14"/>
      <c r="AT20" s="15"/>
      <c r="AU20" s="14"/>
    </row>
    <row r="21" spans="1:47" s="16" customFormat="1" hidden="1" x14ac:dyDescent="0.2">
      <c r="A21" s="3" t="s">
        <v>33</v>
      </c>
      <c r="B21" s="3"/>
      <c r="C21" s="3"/>
      <c r="D21" s="3"/>
      <c r="E21" s="12"/>
      <c r="F21" s="4"/>
      <c r="G21" s="14"/>
      <c r="H21" s="14"/>
      <c r="I21" s="14"/>
      <c r="J21" s="14"/>
      <c r="K21" s="14"/>
      <c r="L21" s="15"/>
      <c r="M21" s="14">
        <f>AVERAGE(M4:M13)</f>
        <v>1.625</v>
      </c>
      <c r="N21" s="14"/>
      <c r="O21" s="14"/>
      <c r="P21" s="15"/>
      <c r="Q21" s="14"/>
      <c r="R21" s="15"/>
      <c r="S21" s="14">
        <f>AVERAGE(S4:S13)</f>
        <v>1.625</v>
      </c>
      <c r="T21" s="14"/>
      <c r="U21" s="14"/>
      <c r="V21" s="15"/>
      <c r="W21" s="14"/>
      <c r="X21" s="15"/>
      <c r="Y21" s="14">
        <f>AVERAGE(Y4:Y13)</f>
        <v>1.75</v>
      </c>
      <c r="Z21" s="14"/>
      <c r="AA21" s="14"/>
      <c r="AB21" s="15"/>
      <c r="AC21" s="14"/>
      <c r="AD21" s="15"/>
      <c r="AE21" s="14">
        <f>AVERAGE(AE4:AE13)</f>
        <v>4</v>
      </c>
      <c r="AF21" s="14"/>
      <c r="AG21" s="14"/>
      <c r="AH21" s="15"/>
      <c r="AI21" s="14"/>
      <c r="AJ21" s="15"/>
      <c r="AK21" s="14">
        <f>AVERAGE(AK4:AK13)</f>
        <v>1.5</v>
      </c>
      <c r="AL21" s="14"/>
      <c r="AM21" s="14"/>
      <c r="AN21" s="15"/>
      <c r="AO21" s="14"/>
      <c r="AP21" s="15"/>
      <c r="AQ21" s="14">
        <f>AVERAGE(AQ4:AQ13)</f>
        <v>1.25</v>
      </c>
      <c r="AR21" s="14"/>
      <c r="AS21" s="14"/>
      <c r="AT21" s="15"/>
      <c r="AU21" s="14"/>
    </row>
    <row r="22" spans="1:47" s="16" customFormat="1" hidden="1" x14ac:dyDescent="0.2">
      <c r="A22" s="3" t="s">
        <v>34</v>
      </c>
      <c r="B22" s="3"/>
      <c r="C22" s="3"/>
      <c r="D22" s="3"/>
      <c r="F22" s="4"/>
      <c r="G22" s="14">
        <v>0</v>
      </c>
      <c r="H22" s="14"/>
      <c r="I22" s="14"/>
      <c r="J22" s="14"/>
      <c r="K22" s="14"/>
      <c r="L22" s="15"/>
      <c r="M22" s="14" t="s">
        <v>35</v>
      </c>
      <c r="N22" s="14"/>
      <c r="O22" s="14" t="s">
        <v>36</v>
      </c>
      <c r="P22" s="15" t="s">
        <v>37</v>
      </c>
      <c r="Q22" s="14"/>
      <c r="R22" s="15"/>
      <c r="S22" s="14" t="s">
        <v>35</v>
      </c>
      <c r="T22" s="14"/>
      <c r="U22" s="14" t="s">
        <v>36</v>
      </c>
      <c r="V22" s="15" t="s">
        <v>37</v>
      </c>
      <c r="W22" s="14"/>
      <c r="X22" s="15"/>
      <c r="Y22" s="14" t="s">
        <v>35</v>
      </c>
      <c r="Z22" s="14"/>
      <c r="AA22" s="14" t="s">
        <v>36</v>
      </c>
      <c r="AB22" s="15" t="s">
        <v>37</v>
      </c>
      <c r="AC22" s="14"/>
      <c r="AD22" s="15"/>
      <c r="AE22" s="14" t="s">
        <v>35</v>
      </c>
      <c r="AF22" s="14"/>
      <c r="AG22" s="14" t="s">
        <v>36</v>
      </c>
      <c r="AH22" s="15" t="s">
        <v>37</v>
      </c>
      <c r="AI22" s="14"/>
      <c r="AJ22" s="15"/>
      <c r="AK22" s="14" t="s">
        <v>35</v>
      </c>
      <c r="AL22" s="14"/>
      <c r="AM22" s="14" t="s">
        <v>36</v>
      </c>
      <c r="AN22" s="15" t="s">
        <v>37</v>
      </c>
      <c r="AO22" s="14"/>
      <c r="AP22" s="15"/>
      <c r="AQ22" s="14" t="s">
        <v>35</v>
      </c>
      <c r="AR22" s="14"/>
      <c r="AS22" s="14" t="s">
        <v>36</v>
      </c>
      <c r="AT22" s="15" t="s">
        <v>37</v>
      </c>
      <c r="AU22" s="14"/>
    </row>
    <row r="23" spans="1:47" hidden="1" x14ac:dyDescent="0.2">
      <c r="A23" s="17" t="s">
        <v>38</v>
      </c>
      <c r="P23" s="22">
        <f>P2*5+30</f>
        <v>190</v>
      </c>
      <c r="V23" s="22">
        <f>V2*5+30</f>
        <v>190</v>
      </c>
      <c r="AB23" s="22">
        <f>AB2*5+30</f>
        <v>190</v>
      </c>
      <c r="AH23" s="22">
        <f>AH2*5+30</f>
        <v>145</v>
      </c>
      <c r="AN23" s="22">
        <f>AN2*5+30</f>
        <v>190</v>
      </c>
      <c r="AP23" s="20"/>
      <c r="AQ23" s="21"/>
      <c r="AR23" s="21"/>
      <c r="AS23" s="21"/>
      <c r="AT23" s="22">
        <f>AT2*5+30</f>
        <v>200</v>
      </c>
      <c r="AU23" s="19"/>
    </row>
  </sheetData>
  <sheetProtection insertRows="0" deleteRows="0" selectLockedCells="1" sort="0"/>
  <sortState ref="A5:AU12">
    <sortCondition ref="E5:E12"/>
    <sortCondition ref="K5:K12"/>
  </sortState>
  <mergeCells count="15">
    <mergeCell ref="AJ1:AM1"/>
    <mergeCell ref="AP1:AS1"/>
    <mergeCell ref="A2:D2"/>
    <mergeCell ref="L2:O2"/>
    <mergeCell ref="R2:U2"/>
    <mergeCell ref="X2:AA2"/>
    <mergeCell ref="AD2:AG2"/>
    <mergeCell ref="AJ2:AM2"/>
    <mergeCell ref="AP2:AS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AR5:AS12 AL5:AM12 AF5:AG12 Z5:AA12 T5:U12 N5:O12" xr:uid="{2F474973-59CE-4FD2-B43E-5E1BF48741A8}">
      <formula1>0</formula1>
      <formula2>1</formula2>
    </dataValidation>
    <dataValidation type="decimal" errorStyle="warning" allowBlank="1" showErrorMessage="1" errorTitle="That's a lot of misses" error="It's unusual to miss more than 10" sqref="AQ5:AQ12 AK5:AK12 Y5:Y12 AE5:AE12 S5:S12 M5:M12" xr:uid="{E345D044-62D0-4909-83D3-8455B935F3A1}">
      <formula1>0</formula1>
      <formula2>10</formula2>
    </dataValidation>
    <dataValidation type="decimal" errorStyle="warning" allowBlank="1" errorTitle="New Max or Min" error="Please verify your data" sqref="AP5:AP12 AJ5:AJ12 X5:X12 R5:R12 AD5:AD12" xr:uid="{C9AC793E-70B4-43EB-8072-779AF5711704}">
      <formula1>#REF!</formula1>
      <formula2>#REF!</formula2>
    </dataValidation>
    <dataValidation allowBlank="1" showInputMessage="1" sqref="L1 L3:L1048576" xr:uid="{ED7E1F4E-C2B9-46A4-B4D4-CAC577E2DB63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13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51D08-9FA5-4B68-8B32-46D05CBD0CD4}">
  <sheetPr>
    <pageSetUpPr fitToPage="1"/>
  </sheetPr>
  <dimension ref="A1:AU25"/>
  <sheetViews>
    <sheetView tabSelected="1" zoomScale="130" zoomScaleNormal="130" workbookViewId="0">
      <selection activeCell="A4" sqref="A4"/>
    </sheetView>
  </sheetViews>
  <sheetFormatPr defaultColWidth="7.85546875" defaultRowHeight="12.75" x14ac:dyDescent="0.2"/>
  <cols>
    <col min="1" max="1" width="23.7109375" style="17" bestFit="1" customWidth="1"/>
    <col min="2" max="2" width="4.7109375" style="17" hidden="1" customWidth="1"/>
    <col min="3" max="3" width="6.28515625" style="17" hidden="1" customWidth="1"/>
    <col min="4" max="4" width="3.42578125" style="17" bestFit="1" customWidth="1"/>
    <col min="5" max="5" width="19.5703125" style="9" bestFit="1" customWidth="1"/>
    <col min="6" max="6" width="3.140625" style="18" hidden="1" customWidth="1"/>
    <col min="7" max="7" width="5.42578125" style="19" customWidth="1"/>
    <col min="8" max="8" width="5.85546875" style="19" hidden="1" customWidth="1"/>
    <col min="9" max="10" width="6" style="19" customWidth="1"/>
    <col min="11" max="11" width="8.7109375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hidden="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hidden="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hidden="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hidden="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hidden="1" customWidth="1"/>
    <col min="40" max="40" width="8.42578125" style="22" bestFit="1" customWidth="1"/>
    <col min="41" max="41" width="8" style="19" hidden="1" customWidth="1"/>
    <col min="42" max="42" width="6" style="19" customWidth="1"/>
    <col min="43" max="43" width="6" style="18" customWidth="1"/>
    <col min="44" max="44" width="7.85546875" style="9"/>
    <col min="45" max="45" width="0" style="9" hidden="1" customWidth="1"/>
    <col min="46" max="46" width="7.85546875" style="9"/>
    <col min="47" max="47" width="0" style="9" hidden="1" customWidth="1"/>
    <col min="48" max="16384" width="7.85546875" style="9"/>
  </cols>
  <sheetData>
    <row r="1" spans="1:47" s="8" customFormat="1" ht="15.75" x14ac:dyDescent="0.2">
      <c r="A1" s="79" t="s">
        <v>40</v>
      </c>
      <c r="B1" s="80"/>
      <c r="C1" s="80"/>
      <c r="D1" s="80"/>
      <c r="E1" s="81"/>
      <c r="F1" s="82" t="s">
        <v>0</v>
      </c>
      <c r="G1" s="83"/>
      <c r="H1" s="83"/>
      <c r="I1" s="83"/>
      <c r="J1" s="83"/>
      <c r="K1" s="84"/>
      <c r="L1" s="73" t="s">
        <v>1</v>
      </c>
      <c r="M1" s="74"/>
      <c r="N1" s="74"/>
      <c r="O1" s="74"/>
      <c r="P1" s="47" t="s">
        <v>2</v>
      </c>
      <c r="Q1" s="7"/>
      <c r="R1" s="73" t="s">
        <v>3</v>
      </c>
      <c r="S1" s="74"/>
      <c r="T1" s="74"/>
      <c r="U1" s="74"/>
      <c r="V1" s="47" t="s">
        <v>2</v>
      </c>
      <c r="W1" s="7"/>
      <c r="X1" s="73" t="s">
        <v>4</v>
      </c>
      <c r="Y1" s="74"/>
      <c r="Z1" s="74"/>
      <c r="AA1" s="74"/>
      <c r="AB1" s="47" t="s">
        <v>2</v>
      </c>
      <c r="AC1" s="7"/>
      <c r="AD1" s="73" t="s">
        <v>5</v>
      </c>
      <c r="AE1" s="74"/>
      <c r="AF1" s="74"/>
      <c r="AG1" s="74"/>
      <c r="AH1" s="47" t="s">
        <v>2</v>
      </c>
      <c r="AI1" s="7"/>
      <c r="AJ1" s="73" t="s">
        <v>6</v>
      </c>
      <c r="AK1" s="74"/>
      <c r="AL1" s="74"/>
      <c r="AM1" s="74"/>
      <c r="AN1" s="47" t="s">
        <v>2</v>
      </c>
      <c r="AO1" s="7"/>
      <c r="AP1" s="73" t="s">
        <v>39</v>
      </c>
      <c r="AQ1" s="74"/>
      <c r="AR1" s="74"/>
      <c r="AS1" s="74"/>
      <c r="AT1" s="47" t="s">
        <v>2</v>
      </c>
      <c r="AU1" s="7"/>
    </row>
    <row r="2" spans="1:47" s="8" customFormat="1" ht="12.75" customHeight="1" thickBot="1" x14ac:dyDescent="0.25">
      <c r="A2" s="75" t="s">
        <v>7</v>
      </c>
      <c r="B2" s="76"/>
      <c r="C2" s="76"/>
      <c r="D2" s="76"/>
      <c r="E2" s="62">
        <v>43602</v>
      </c>
      <c r="F2" s="85"/>
      <c r="G2" s="86"/>
      <c r="H2" s="86"/>
      <c r="I2" s="86"/>
      <c r="J2" s="86"/>
      <c r="K2" s="87"/>
      <c r="L2" s="77" t="s">
        <v>41</v>
      </c>
      <c r="M2" s="78"/>
      <c r="N2" s="78"/>
      <c r="O2" s="78"/>
      <c r="P2" s="48">
        <v>32</v>
      </c>
      <c r="Q2" s="13"/>
      <c r="R2" s="77" t="s">
        <v>42</v>
      </c>
      <c r="S2" s="78"/>
      <c r="T2" s="78"/>
      <c r="U2" s="78"/>
      <c r="V2" s="48">
        <v>32</v>
      </c>
      <c r="W2" s="13"/>
      <c r="X2" s="88" t="s">
        <v>43</v>
      </c>
      <c r="Y2" s="89"/>
      <c r="Z2" s="89"/>
      <c r="AA2" s="89"/>
      <c r="AB2" s="48">
        <v>32</v>
      </c>
      <c r="AC2" s="13"/>
      <c r="AD2" s="77" t="s">
        <v>44</v>
      </c>
      <c r="AE2" s="78"/>
      <c r="AF2" s="78"/>
      <c r="AG2" s="78"/>
      <c r="AH2" s="48">
        <v>23</v>
      </c>
      <c r="AI2" s="13"/>
      <c r="AJ2" s="77" t="s">
        <v>45</v>
      </c>
      <c r="AK2" s="78"/>
      <c r="AL2" s="78"/>
      <c r="AM2" s="78"/>
      <c r="AN2" s="48">
        <v>32</v>
      </c>
      <c r="AO2" s="13"/>
      <c r="AP2" s="77" t="s">
        <v>46</v>
      </c>
      <c r="AQ2" s="78"/>
      <c r="AR2" s="78"/>
      <c r="AS2" s="78"/>
      <c r="AT2" s="48">
        <v>34</v>
      </c>
      <c r="AU2" s="13"/>
    </row>
    <row r="3" spans="1:47" s="23" customFormat="1" ht="78" customHeight="1" x14ac:dyDescent="0.2">
      <c r="A3" s="32" t="s">
        <v>8</v>
      </c>
      <c r="B3" s="33" t="s">
        <v>9</v>
      </c>
      <c r="C3" s="33" t="s">
        <v>10</v>
      </c>
      <c r="D3" s="33" t="s">
        <v>11</v>
      </c>
      <c r="E3" s="34" t="s">
        <v>12</v>
      </c>
      <c r="F3" s="63" t="s">
        <v>13</v>
      </c>
      <c r="G3" s="64" t="s">
        <v>14</v>
      </c>
      <c r="H3" s="64" t="s">
        <v>15</v>
      </c>
      <c r="I3" s="64" t="s">
        <v>16</v>
      </c>
      <c r="J3" s="64" t="s">
        <v>17</v>
      </c>
      <c r="K3" s="65" t="s">
        <v>18</v>
      </c>
      <c r="L3" s="49" t="s">
        <v>19</v>
      </c>
      <c r="M3" s="35" t="s">
        <v>20</v>
      </c>
      <c r="N3" s="35" t="s">
        <v>21</v>
      </c>
      <c r="O3" s="35" t="s">
        <v>22</v>
      </c>
      <c r="P3" s="36" t="s">
        <v>23</v>
      </c>
      <c r="Q3" s="53" t="s">
        <v>24</v>
      </c>
      <c r="R3" s="49" t="s">
        <v>19</v>
      </c>
      <c r="S3" s="35" t="s">
        <v>20</v>
      </c>
      <c r="T3" s="35" t="s">
        <v>21</v>
      </c>
      <c r="U3" s="35" t="s">
        <v>22</v>
      </c>
      <c r="V3" s="36" t="s">
        <v>23</v>
      </c>
      <c r="W3" s="53" t="s">
        <v>24</v>
      </c>
      <c r="X3" s="49" t="s">
        <v>19</v>
      </c>
      <c r="Y3" s="35" t="s">
        <v>20</v>
      </c>
      <c r="Z3" s="35" t="s">
        <v>21</v>
      </c>
      <c r="AA3" s="35" t="s">
        <v>22</v>
      </c>
      <c r="AB3" s="36" t="s">
        <v>23</v>
      </c>
      <c r="AC3" s="53" t="s">
        <v>24</v>
      </c>
      <c r="AD3" s="49" t="s">
        <v>19</v>
      </c>
      <c r="AE3" s="35" t="s">
        <v>20</v>
      </c>
      <c r="AF3" s="35" t="s">
        <v>21</v>
      </c>
      <c r="AG3" s="35" t="s">
        <v>22</v>
      </c>
      <c r="AH3" s="36" t="s">
        <v>23</v>
      </c>
      <c r="AI3" s="53" t="s">
        <v>24</v>
      </c>
      <c r="AJ3" s="49" t="s">
        <v>19</v>
      </c>
      <c r="AK3" s="35" t="s">
        <v>20</v>
      </c>
      <c r="AL3" s="35" t="s">
        <v>21</v>
      </c>
      <c r="AM3" s="35" t="s">
        <v>22</v>
      </c>
      <c r="AN3" s="36" t="s">
        <v>23</v>
      </c>
      <c r="AO3" s="24" t="s">
        <v>24</v>
      </c>
      <c r="AP3" s="49" t="s">
        <v>19</v>
      </c>
      <c r="AQ3" s="35" t="s">
        <v>20</v>
      </c>
      <c r="AR3" s="35" t="s">
        <v>21</v>
      </c>
      <c r="AS3" s="35" t="s">
        <v>22</v>
      </c>
      <c r="AT3" s="36" t="s">
        <v>23</v>
      </c>
      <c r="AU3" s="24" t="s">
        <v>24</v>
      </c>
    </row>
    <row r="4" spans="1:47" s="28" customFormat="1" x14ac:dyDescent="0.2">
      <c r="A4" s="58" t="s">
        <v>25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</row>
    <row r="5" spans="1:47" s="10" customFormat="1" x14ac:dyDescent="0.2">
      <c r="A5" s="68" t="s">
        <v>55</v>
      </c>
      <c r="B5" s="69"/>
      <c r="C5" s="70"/>
      <c r="D5" s="72">
        <v>1</v>
      </c>
      <c r="E5" s="71" t="s">
        <v>48</v>
      </c>
      <c r="F5" s="5"/>
      <c r="G5" s="66">
        <f t="shared" ref="G5:G12" si="0">RANK(K5,K$4:K$13,1)</f>
        <v>1</v>
      </c>
      <c r="H5" s="66">
        <f t="shared" ref="H5:H12" si="1">Q5+W5+AC5+AI5+AO5</f>
        <v>6</v>
      </c>
      <c r="I5" s="66">
        <f t="shared" ref="I5:I12" si="2">IF(M5=0,1,0)+IF(S5=0,1,0)+IF(Y5=0,1,0)+IF(AE5=0,1,0)+IF(AK5=0,1,0)+IF(AQ5=0,1,0)</f>
        <v>2</v>
      </c>
      <c r="J5" s="66">
        <f t="shared" ref="J5:J12" si="3">M5+S5+Y5+AE5+AK5+AQ5</f>
        <v>4</v>
      </c>
      <c r="K5" s="67">
        <f t="shared" ref="K5:K12" si="4">P5+V5+AB5+AH5+AN5+AT5</f>
        <v>190.12</v>
      </c>
      <c r="L5" s="51">
        <v>17.649999999999999</v>
      </c>
      <c r="M5" s="5">
        <v>0</v>
      </c>
      <c r="N5" s="31"/>
      <c r="O5" s="31"/>
      <c r="P5" s="38">
        <f t="shared" ref="P5:P12" si="5">IF((OR(L5="",L5="DNC")),"",IF(L5="SDQ",P$23,IF(L5="DNF",999,(L5+(5*M5)+(N5*10)-(O5*5)))))</f>
        <v>17.649999999999999</v>
      </c>
      <c r="Q5" s="55">
        <f>IF(P5="",Default_Rank_Score,RANK(P5,P$4:P$13,1))</f>
        <v>1</v>
      </c>
      <c r="R5" s="51">
        <v>34.869999999999997</v>
      </c>
      <c r="S5" s="5">
        <v>1</v>
      </c>
      <c r="T5" s="31"/>
      <c r="U5" s="31"/>
      <c r="V5" s="38">
        <f t="shared" ref="V5:V12" si="6">IF((OR(R5="",R5="DNC")),"",IF(R5="SDQ",V$23,IF(R5="DNF",999,(R5+(5*S5)+(T5*10)-(U5*5)))))</f>
        <v>39.869999999999997</v>
      </c>
      <c r="W5" s="57">
        <f>IF(V5="",Default_Rank_Score,RANK(V5,V$4:V$13,1))</f>
        <v>2</v>
      </c>
      <c r="X5" s="51">
        <v>30.19</v>
      </c>
      <c r="Y5" s="5">
        <v>1</v>
      </c>
      <c r="Z5" s="31"/>
      <c r="AA5" s="31"/>
      <c r="AB5" s="38">
        <f t="shared" ref="AB5:AB12" si="7">IF((OR(X5="",X5="DNC")),"",IF(X5="SDQ",AB$23,IF(X5="DNF",999,(X5+(5*Y5)+(Z5*10)-(AA5*5)))))</f>
        <v>35.19</v>
      </c>
      <c r="AC5" s="57">
        <f>IF(AB5="",Default_Rank_Score,RANK(AB5,AB$4:AB$13,1))</f>
        <v>1</v>
      </c>
      <c r="AD5" s="51">
        <v>30.66</v>
      </c>
      <c r="AE5" s="5">
        <v>0</v>
      </c>
      <c r="AF5" s="31"/>
      <c r="AG5" s="31"/>
      <c r="AH5" s="38">
        <f t="shared" ref="AH5:AH12" si="8">IF((OR(AD5="",AD5="DNC")),"",IF(AD5="SDQ",AH$23,IF(AD5="DNF",999,(AD5+(5*AE5)+(AF5*10)-(AG5*5)))))</f>
        <v>30.66</v>
      </c>
      <c r="AI5" s="57">
        <f>IF(AH5="",Default_Rank_Score,RANK(AH5,AH$4:AH$13,1))</f>
        <v>1</v>
      </c>
      <c r="AJ5" s="51">
        <v>26.26</v>
      </c>
      <c r="AK5" s="5">
        <v>1</v>
      </c>
      <c r="AL5" s="31"/>
      <c r="AM5" s="31"/>
      <c r="AN5" s="38">
        <f t="shared" ref="AN5:AN12" si="9">IF((OR(AJ5="",AJ5="DNC")),"",IF(AJ5="SDQ",AN$23,IF(AJ5="DNF",999,(AJ5+(5*AK5)+(AL5*10)-(AM5*5)))))</f>
        <v>31.26</v>
      </c>
      <c r="AO5" s="11">
        <f>IF(AN5="",Default_Rank_Score,RANK(AN5,AN$4:AN$13,1))</f>
        <v>1</v>
      </c>
      <c r="AP5" s="51">
        <v>30.49</v>
      </c>
      <c r="AQ5" s="5">
        <v>1</v>
      </c>
      <c r="AR5" s="31"/>
      <c r="AS5" s="31"/>
      <c r="AT5" s="38">
        <f t="shared" ref="AT5:AT12" si="10">IF((OR(AP5="",AP5="DNC")),"",IF(AP5="SDQ",AT$23,IF(AP5="DNF",999,(AP5+(5*AQ5)+(AR5*10)-(AS5*5)))))</f>
        <v>35.489999999999995</v>
      </c>
      <c r="AU5" s="11">
        <f>IF(AT5="",Default_Rank_Score,RANK(AT5,AT$4:AT$13,1))</f>
        <v>3</v>
      </c>
    </row>
    <row r="6" spans="1:47" s="10" customFormat="1" x14ac:dyDescent="0.2">
      <c r="A6" s="68" t="s">
        <v>56</v>
      </c>
      <c r="B6" s="69"/>
      <c r="C6" s="70"/>
      <c r="D6" s="72">
        <v>1</v>
      </c>
      <c r="E6" s="71" t="s">
        <v>48</v>
      </c>
      <c r="F6" s="5"/>
      <c r="G6" s="66">
        <f t="shared" si="0"/>
        <v>2</v>
      </c>
      <c r="H6" s="66">
        <f t="shared" si="1"/>
        <v>11</v>
      </c>
      <c r="I6" s="66">
        <f t="shared" si="2"/>
        <v>4</v>
      </c>
      <c r="J6" s="66">
        <f t="shared" si="3"/>
        <v>4</v>
      </c>
      <c r="K6" s="67">
        <f t="shared" si="4"/>
        <v>213.32</v>
      </c>
      <c r="L6" s="51">
        <v>22</v>
      </c>
      <c r="M6" s="5">
        <v>0</v>
      </c>
      <c r="N6" s="31"/>
      <c r="O6" s="31"/>
      <c r="P6" s="38">
        <f t="shared" si="5"/>
        <v>22</v>
      </c>
      <c r="Q6" s="55">
        <f>IF(P6="",Default_Rank_Score,RANK(P6,P$4:P$13,1))</f>
        <v>3</v>
      </c>
      <c r="R6" s="51">
        <v>39.08</v>
      </c>
      <c r="S6" s="5">
        <v>0</v>
      </c>
      <c r="T6" s="31"/>
      <c r="U6" s="31"/>
      <c r="V6" s="38">
        <f t="shared" si="6"/>
        <v>39.08</v>
      </c>
      <c r="W6" s="57">
        <f>IF(V6="",Default_Rank_Score,RANK(V6,V$4:V$13,1))</f>
        <v>1</v>
      </c>
      <c r="X6" s="51">
        <v>36.340000000000003</v>
      </c>
      <c r="Y6" s="5">
        <v>0</v>
      </c>
      <c r="Z6" s="31"/>
      <c r="AA6" s="31"/>
      <c r="AB6" s="38">
        <f t="shared" si="7"/>
        <v>36.340000000000003</v>
      </c>
      <c r="AC6" s="57">
        <f>IF(AB6="",Default_Rank_Score,RANK(AB6,AB$4:AB$13,1))</f>
        <v>2</v>
      </c>
      <c r="AD6" s="51">
        <v>34.15</v>
      </c>
      <c r="AE6" s="5">
        <v>3</v>
      </c>
      <c r="AF6" s="31"/>
      <c r="AG6" s="31"/>
      <c r="AH6" s="38">
        <f t="shared" si="8"/>
        <v>49.15</v>
      </c>
      <c r="AI6" s="57">
        <f>IF(AH6="",Default_Rank_Score,RANK(AH6,AH$4:AH$13,1))</f>
        <v>3</v>
      </c>
      <c r="AJ6" s="51">
        <v>31.63</v>
      </c>
      <c r="AK6" s="5">
        <v>0</v>
      </c>
      <c r="AL6" s="31"/>
      <c r="AM6" s="31"/>
      <c r="AN6" s="38">
        <f t="shared" si="9"/>
        <v>31.63</v>
      </c>
      <c r="AO6" s="11">
        <f>IF(AN6="",Default_Rank_Score,RANK(AN6,AN$4:AN$13,1))</f>
        <v>2</v>
      </c>
      <c r="AP6" s="51">
        <v>30.12</v>
      </c>
      <c r="AQ6" s="5">
        <v>1</v>
      </c>
      <c r="AR6" s="31"/>
      <c r="AS6" s="31"/>
      <c r="AT6" s="38">
        <f t="shared" si="10"/>
        <v>35.120000000000005</v>
      </c>
      <c r="AU6" s="11">
        <f>IF(AT6="",Default_Rank_Score,RANK(AT6,AT$4:AT$13,1))</f>
        <v>2</v>
      </c>
    </row>
    <row r="7" spans="1:47" s="10" customFormat="1" x14ac:dyDescent="0.2">
      <c r="A7" s="68" t="s">
        <v>51</v>
      </c>
      <c r="B7" s="69"/>
      <c r="C7" s="70"/>
      <c r="D7" s="72">
        <v>1</v>
      </c>
      <c r="E7" s="71" t="s">
        <v>48</v>
      </c>
      <c r="F7" s="5"/>
      <c r="G7" s="66">
        <f t="shared" si="0"/>
        <v>3</v>
      </c>
      <c r="H7" s="66">
        <f t="shared" si="1"/>
        <v>17</v>
      </c>
      <c r="I7" s="66">
        <f t="shared" si="2"/>
        <v>2</v>
      </c>
      <c r="J7" s="66">
        <f t="shared" si="3"/>
        <v>7</v>
      </c>
      <c r="K7" s="67">
        <f t="shared" si="4"/>
        <v>233.83</v>
      </c>
      <c r="L7" s="51">
        <v>21.11</v>
      </c>
      <c r="M7" s="5">
        <v>0</v>
      </c>
      <c r="N7" s="31"/>
      <c r="O7" s="31"/>
      <c r="P7" s="38">
        <f t="shared" si="5"/>
        <v>21.11</v>
      </c>
      <c r="Q7" s="55">
        <f>IF(P7="",Default_Rank_Score,RANK(P7,P$4:P$13,1))</f>
        <v>2</v>
      </c>
      <c r="R7" s="51">
        <v>40.630000000000003</v>
      </c>
      <c r="S7" s="5">
        <v>1</v>
      </c>
      <c r="T7" s="31"/>
      <c r="U7" s="31"/>
      <c r="V7" s="38">
        <f t="shared" si="6"/>
        <v>45.63</v>
      </c>
      <c r="W7" s="57">
        <f>IF(V7="",Default_Rank_Score,RANK(V7,V$4:V$13,1))</f>
        <v>4</v>
      </c>
      <c r="X7" s="51">
        <v>34.340000000000003</v>
      </c>
      <c r="Y7" s="5">
        <v>2</v>
      </c>
      <c r="Z7" s="31"/>
      <c r="AA7" s="31"/>
      <c r="AB7" s="38">
        <f t="shared" si="7"/>
        <v>44.34</v>
      </c>
      <c r="AC7" s="57">
        <f>IF(AB7="",Default_Rank_Score,RANK(AB7,AB$4:AB$13,1))</f>
        <v>4</v>
      </c>
      <c r="AD7" s="51">
        <v>38.549999999999997</v>
      </c>
      <c r="AE7" s="5">
        <v>3</v>
      </c>
      <c r="AF7" s="31"/>
      <c r="AG7" s="31"/>
      <c r="AH7" s="38">
        <f t="shared" si="8"/>
        <v>53.55</v>
      </c>
      <c r="AI7" s="57">
        <f>IF(AH7="",Default_Rank_Score,RANK(AH7,AH$4:AH$13,1))</f>
        <v>4</v>
      </c>
      <c r="AJ7" s="51">
        <v>32.71</v>
      </c>
      <c r="AK7" s="5">
        <v>1</v>
      </c>
      <c r="AL7" s="31"/>
      <c r="AM7" s="31"/>
      <c r="AN7" s="38">
        <f t="shared" si="9"/>
        <v>37.71</v>
      </c>
      <c r="AO7" s="11">
        <f>IF(AN7="",Default_Rank_Score,RANK(AN7,AN$4:AN$13,1))</f>
        <v>3</v>
      </c>
      <c r="AP7" s="51">
        <v>31.49</v>
      </c>
      <c r="AQ7" s="5">
        <v>0</v>
      </c>
      <c r="AR7" s="31"/>
      <c r="AS7" s="31"/>
      <c r="AT7" s="38">
        <f t="shared" si="10"/>
        <v>31.49</v>
      </c>
      <c r="AU7" s="11">
        <f>IF(AT7="",Default_Rank_Score,RANK(AT7,AT$4:AT$13,1))</f>
        <v>1</v>
      </c>
    </row>
    <row r="8" spans="1:47" s="10" customFormat="1" x14ac:dyDescent="0.2">
      <c r="A8" s="68" t="s">
        <v>47</v>
      </c>
      <c r="B8" s="69"/>
      <c r="C8" s="70"/>
      <c r="D8" s="72">
        <v>1</v>
      </c>
      <c r="E8" s="71" t="s">
        <v>48</v>
      </c>
      <c r="F8" s="5"/>
      <c r="G8" s="66">
        <f t="shared" si="0"/>
        <v>4</v>
      </c>
      <c r="H8" s="66">
        <f t="shared" si="1"/>
        <v>20</v>
      </c>
      <c r="I8" s="66">
        <f t="shared" si="2"/>
        <v>2</v>
      </c>
      <c r="J8" s="66">
        <f t="shared" si="3"/>
        <v>8</v>
      </c>
      <c r="K8" s="67">
        <f t="shared" si="4"/>
        <v>266.2</v>
      </c>
      <c r="L8" s="51">
        <v>24.53</v>
      </c>
      <c r="M8" s="5">
        <v>0</v>
      </c>
      <c r="N8" s="31"/>
      <c r="O8" s="31"/>
      <c r="P8" s="38">
        <f t="shared" si="5"/>
        <v>24.53</v>
      </c>
      <c r="Q8" s="55">
        <f>IF(P8="",Default_Rank_Score,RANK(P8,P$4:P$13,1))</f>
        <v>4</v>
      </c>
      <c r="R8" s="51">
        <v>41.91</v>
      </c>
      <c r="S8" s="5">
        <v>0</v>
      </c>
      <c r="T8" s="31"/>
      <c r="U8" s="31"/>
      <c r="V8" s="38">
        <f t="shared" si="6"/>
        <v>41.91</v>
      </c>
      <c r="W8" s="57">
        <f>IF(V8="",Default_Rank_Score,RANK(V8,V$4:V$13,1))</f>
        <v>3</v>
      </c>
      <c r="X8" s="51">
        <v>34.14</v>
      </c>
      <c r="Y8" s="5">
        <v>3</v>
      </c>
      <c r="Z8" s="31"/>
      <c r="AA8" s="31"/>
      <c r="AB8" s="38">
        <f t="shared" si="7"/>
        <v>49.14</v>
      </c>
      <c r="AC8" s="57">
        <f>IF(AB8="",Default_Rank_Score,RANK(AB8,AB$4:AB$13,1))</f>
        <v>6</v>
      </c>
      <c r="AD8" s="51">
        <v>34.99</v>
      </c>
      <c r="AE8" s="5">
        <v>2</v>
      </c>
      <c r="AF8" s="31"/>
      <c r="AG8" s="31"/>
      <c r="AH8" s="38">
        <f t="shared" si="8"/>
        <v>44.99</v>
      </c>
      <c r="AI8" s="57">
        <f>IF(AH8="",Default_Rank_Score,RANK(AH8,AH$4:AH$13,1))</f>
        <v>2</v>
      </c>
      <c r="AJ8" s="51">
        <v>34.31</v>
      </c>
      <c r="AK8" s="5">
        <v>2</v>
      </c>
      <c r="AL8" s="31"/>
      <c r="AM8" s="31"/>
      <c r="AN8" s="38">
        <f t="shared" si="9"/>
        <v>44.31</v>
      </c>
      <c r="AO8" s="11">
        <f>IF(AN8="",Default_Rank_Score,RANK(AN8,AN$4:AN$13,1))</f>
        <v>5</v>
      </c>
      <c r="AP8" s="51">
        <v>56.32</v>
      </c>
      <c r="AQ8" s="5">
        <v>1</v>
      </c>
      <c r="AR8" s="31"/>
      <c r="AS8" s="31"/>
      <c r="AT8" s="38">
        <f t="shared" si="10"/>
        <v>61.32</v>
      </c>
      <c r="AU8" s="11">
        <f>IF(AT8="",Default_Rank_Score,RANK(AT8,AT$4:AT$13,1))</f>
        <v>6</v>
      </c>
    </row>
    <row r="9" spans="1:47" s="10" customFormat="1" x14ac:dyDescent="0.2">
      <c r="A9" s="68" t="s">
        <v>52</v>
      </c>
      <c r="B9" s="69"/>
      <c r="C9" s="70"/>
      <c r="D9" s="72">
        <v>1</v>
      </c>
      <c r="E9" s="71" t="s">
        <v>53</v>
      </c>
      <c r="F9" s="5"/>
      <c r="G9" s="66">
        <f t="shared" si="0"/>
        <v>5</v>
      </c>
      <c r="H9" s="66">
        <f t="shared" si="1"/>
        <v>26</v>
      </c>
      <c r="I9" s="66">
        <f t="shared" si="2"/>
        <v>1</v>
      </c>
      <c r="J9" s="66">
        <f t="shared" si="3"/>
        <v>9</v>
      </c>
      <c r="K9" s="67">
        <f t="shared" si="4"/>
        <v>287.77000000000004</v>
      </c>
      <c r="L9" s="51">
        <v>25.85</v>
      </c>
      <c r="M9" s="5">
        <v>0</v>
      </c>
      <c r="N9" s="31"/>
      <c r="O9" s="31"/>
      <c r="P9" s="38">
        <f t="shared" si="5"/>
        <v>25.85</v>
      </c>
      <c r="Q9" s="55">
        <f>IF(P9="",Default_Rank_Score,RANK(P9,P$4:P$13,1))</f>
        <v>5</v>
      </c>
      <c r="R9" s="51">
        <v>52.99</v>
      </c>
      <c r="S9" s="5">
        <v>2</v>
      </c>
      <c r="T9" s="31"/>
      <c r="U9" s="31"/>
      <c r="V9" s="38">
        <f t="shared" si="6"/>
        <v>62.99</v>
      </c>
      <c r="W9" s="57">
        <f>IF(V9="",Default_Rank_Score,RANK(V9,V$4:V$13,1))</f>
        <v>5</v>
      </c>
      <c r="X9" s="51">
        <v>40.020000000000003</v>
      </c>
      <c r="Y9" s="5">
        <v>1</v>
      </c>
      <c r="Z9" s="31"/>
      <c r="AA9" s="31"/>
      <c r="AB9" s="38">
        <f t="shared" si="7"/>
        <v>45.02</v>
      </c>
      <c r="AC9" s="57">
        <f>IF(AB9="",Default_Rank_Score,RANK(AB9,AB$4:AB$13,1))</f>
        <v>5</v>
      </c>
      <c r="AD9" s="51">
        <v>45.61</v>
      </c>
      <c r="AE9" s="5">
        <v>4</v>
      </c>
      <c r="AF9" s="31"/>
      <c r="AG9" s="31"/>
      <c r="AH9" s="38">
        <f t="shared" si="8"/>
        <v>65.61</v>
      </c>
      <c r="AI9" s="57">
        <f>IF(AH9="",Default_Rank_Score,RANK(AH9,AH$4:AH$13,1))</f>
        <v>5</v>
      </c>
      <c r="AJ9" s="51">
        <v>40.479999999999997</v>
      </c>
      <c r="AK9" s="5">
        <v>1</v>
      </c>
      <c r="AL9" s="31"/>
      <c r="AM9" s="31"/>
      <c r="AN9" s="38">
        <f t="shared" si="9"/>
        <v>45.48</v>
      </c>
      <c r="AO9" s="11">
        <f>IF(AN9="",Default_Rank_Score,RANK(AN9,AN$4:AN$13,1))</f>
        <v>6</v>
      </c>
      <c r="AP9" s="51">
        <v>37.82</v>
      </c>
      <c r="AQ9" s="5">
        <v>1</v>
      </c>
      <c r="AR9" s="31"/>
      <c r="AS9" s="31"/>
      <c r="AT9" s="38">
        <f t="shared" si="10"/>
        <v>42.82</v>
      </c>
      <c r="AU9" s="11">
        <f>IF(AT9="",Default_Rank_Score,RANK(AT9,AT$4:AT$13,1))</f>
        <v>5</v>
      </c>
    </row>
    <row r="10" spans="1:47" s="10" customFormat="1" x14ac:dyDescent="0.2">
      <c r="A10" s="68" t="s">
        <v>49</v>
      </c>
      <c r="B10" s="69"/>
      <c r="C10" s="70"/>
      <c r="D10" s="72">
        <v>1</v>
      </c>
      <c r="E10" s="71" t="s">
        <v>50</v>
      </c>
      <c r="F10" s="5"/>
      <c r="G10" s="66">
        <f t="shared" si="0"/>
        <v>6</v>
      </c>
      <c r="H10" s="66">
        <f t="shared" si="1"/>
        <v>28</v>
      </c>
      <c r="I10" s="66">
        <f t="shared" si="2"/>
        <v>1</v>
      </c>
      <c r="J10" s="66">
        <f t="shared" si="3"/>
        <v>25</v>
      </c>
      <c r="K10" s="67">
        <f t="shared" si="4"/>
        <v>355.1</v>
      </c>
      <c r="L10" s="51">
        <v>25.43</v>
      </c>
      <c r="M10" s="5">
        <v>11</v>
      </c>
      <c r="N10" s="31"/>
      <c r="O10" s="31"/>
      <c r="P10" s="38">
        <f t="shared" si="5"/>
        <v>80.430000000000007</v>
      </c>
      <c r="Q10" s="55">
        <f>IF(P10="",Default_Rank_Score,RANK(P10,P$4:P$13,1))</f>
        <v>8</v>
      </c>
      <c r="R10" s="51">
        <v>42.34</v>
      </c>
      <c r="S10" s="5">
        <v>5</v>
      </c>
      <c r="T10" s="31"/>
      <c r="U10" s="31"/>
      <c r="V10" s="38">
        <f t="shared" si="6"/>
        <v>67.34</v>
      </c>
      <c r="W10" s="57">
        <f>IF(V10="",Default_Rank_Score,RANK(V10,V$4:V$13,1))</f>
        <v>6</v>
      </c>
      <c r="X10" s="51">
        <v>38.15</v>
      </c>
      <c r="Y10" s="5">
        <v>1</v>
      </c>
      <c r="Z10" s="31"/>
      <c r="AA10" s="31"/>
      <c r="AB10" s="38">
        <f t="shared" si="7"/>
        <v>43.15</v>
      </c>
      <c r="AC10" s="57">
        <f>IF(AB10="",Default_Rank_Score,RANK(AB10,AB$4:AB$13,1))</f>
        <v>3</v>
      </c>
      <c r="AD10" s="51">
        <v>40.65</v>
      </c>
      <c r="AE10" s="5">
        <v>7</v>
      </c>
      <c r="AF10" s="31">
        <v>1</v>
      </c>
      <c r="AG10" s="31"/>
      <c r="AH10" s="38">
        <f t="shared" si="8"/>
        <v>85.65</v>
      </c>
      <c r="AI10" s="57">
        <f>IF(AH10="",Default_Rank_Score,RANK(AH10,AH$4:AH$13,1))</f>
        <v>7</v>
      </c>
      <c r="AJ10" s="51">
        <v>37.659999999999997</v>
      </c>
      <c r="AK10" s="5">
        <v>1</v>
      </c>
      <c r="AL10" s="31"/>
      <c r="AM10" s="31"/>
      <c r="AN10" s="38">
        <f t="shared" si="9"/>
        <v>42.66</v>
      </c>
      <c r="AO10" s="11">
        <f>IF(AN10="",Default_Rank_Score,RANK(AN10,AN$4:AN$13,1))</f>
        <v>4</v>
      </c>
      <c r="AP10" s="51">
        <v>35.869999999999997</v>
      </c>
      <c r="AQ10" s="5">
        <v>0</v>
      </c>
      <c r="AR10" s="31"/>
      <c r="AS10" s="31"/>
      <c r="AT10" s="38">
        <f t="shared" si="10"/>
        <v>35.869999999999997</v>
      </c>
      <c r="AU10" s="11">
        <f>IF(AT10="",Default_Rank_Score,RANK(AT10,AT$4:AT$13,1))</f>
        <v>4</v>
      </c>
    </row>
    <row r="11" spans="1:47" s="10" customFormat="1" x14ac:dyDescent="0.2">
      <c r="A11" s="61" t="s">
        <v>57</v>
      </c>
      <c r="B11" s="2"/>
      <c r="C11" s="1"/>
      <c r="D11" s="5">
        <v>1</v>
      </c>
      <c r="E11" s="6" t="s">
        <v>50</v>
      </c>
      <c r="F11" s="5"/>
      <c r="G11" s="66">
        <f t="shared" si="0"/>
        <v>7</v>
      </c>
      <c r="H11" s="66">
        <f t="shared" si="1"/>
        <v>36</v>
      </c>
      <c r="I11" s="66">
        <f t="shared" si="2"/>
        <v>0</v>
      </c>
      <c r="J11" s="66">
        <f t="shared" si="3"/>
        <v>15</v>
      </c>
      <c r="K11" s="67">
        <f t="shared" si="4"/>
        <v>401.78</v>
      </c>
      <c r="L11" s="51">
        <v>31.66</v>
      </c>
      <c r="M11" s="5">
        <v>1</v>
      </c>
      <c r="N11" s="31"/>
      <c r="O11" s="31"/>
      <c r="P11" s="38">
        <f t="shared" si="5"/>
        <v>36.659999999999997</v>
      </c>
      <c r="Q11" s="55">
        <f>IF(P11="",Default_Rank_Score,RANK(P11,P$4:P$13,1))</f>
        <v>6</v>
      </c>
      <c r="R11" s="51">
        <v>66.03</v>
      </c>
      <c r="S11" s="5">
        <v>2</v>
      </c>
      <c r="T11" s="31"/>
      <c r="U11" s="31"/>
      <c r="V11" s="38">
        <f t="shared" si="6"/>
        <v>76.03</v>
      </c>
      <c r="W11" s="57">
        <f>IF(V11="",Default_Rank_Score,RANK(V11,V$4:V$13,1))</f>
        <v>8</v>
      </c>
      <c r="X11" s="51">
        <v>58.24</v>
      </c>
      <c r="Y11" s="5">
        <v>2</v>
      </c>
      <c r="Z11" s="31"/>
      <c r="AA11" s="31"/>
      <c r="AB11" s="38">
        <f t="shared" si="7"/>
        <v>68.240000000000009</v>
      </c>
      <c r="AC11" s="57">
        <f>IF(AB11="",Default_Rank_Score,RANK(AB11,AB$4:AB$13,1))</f>
        <v>8</v>
      </c>
      <c r="AD11" s="51">
        <v>58.06</v>
      </c>
      <c r="AE11" s="5">
        <v>4</v>
      </c>
      <c r="AF11" s="31"/>
      <c r="AG11" s="31"/>
      <c r="AH11" s="38">
        <f t="shared" si="8"/>
        <v>78.06</v>
      </c>
      <c r="AI11" s="57">
        <f>IF(AH11="",Default_Rank_Score,RANK(AH11,AH$4:AH$13,1))</f>
        <v>6</v>
      </c>
      <c r="AJ11" s="51">
        <v>57.58</v>
      </c>
      <c r="AK11" s="5">
        <v>3</v>
      </c>
      <c r="AL11" s="31"/>
      <c r="AM11" s="31"/>
      <c r="AN11" s="38">
        <f t="shared" si="9"/>
        <v>72.58</v>
      </c>
      <c r="AO11" s="11">
        <f>IF(AN11="",Default_Rank_Score,RANK(AN11,AN$4:AN$13,1))</f>
        <v>8</v>
      </c>
      <c r="AP11" s="51">
        <v>55.21</v>
      </c>
      <c r="AQ11" s="5">
        <v>3</v>
      </c>
      <c r="AR11" s="31"/>
      <c r="AS11" s="31"/>
      <c r="AT11" s="38">
        <f t="shared" si="10"/>
        <v>70.210000000000008</v>
      </c>
      <c r="AU11" s="11">
        <f>IF(AT11="",Default_Rank_Score,RANK(AT11,AT$4:AT$13,1))</f>
        <v>7</v>
      </c>
    </row>
    <row r="12" spans="1:47" s="10" customFormat="1" x14ac:dyDescent="0.2">
      <c r="A12" s="68" t="s">
        <v>54</v>
      </c>
      <c r="B12" s="69"/>
      <c r="C12" s="70"/>
      <c r="D12" s="72">
        <v>1</v>
      </c>
      <c r="E12" s="71" t="s">
        <v>50</v>
      </c>
      <c r="F12" s="5"/>
      <c r="G12" s="66">
        <f t="shared" si="0"/>
        <v>8</v>
      </c>
      <c r="H12" s="66">
        <f t="shared" si="1"/>
        <v>36</v>
      </c>
      <c r="I12" s="66">
        <f t="shared" si="2"/>
        <v>0</v>
      </c>
      <c r="J12" s="66">
        <f t="shared" si="3"/>
        <v>22</v>
      </c>
      <c r="K12" s="67">
        <f t="shared" si="4"/>
        <v>413.89000000000004</v>
      </c>
      <c r="L12" s="51">
        <v>36.6</v>
      </c>
      <c r="M12" s="5">
        <v>1</v>
      </c>
      <c r="N12" s="31"/>
      <c r="O12" s="31"/>
      <c r="P12" s="38">
        <f t="shared" si="5"/>
        <v>41.6</v>
      </c>
      <c r="Q12" s="55">
        <f>IF(P12="",Default_Rank_Score,RANK(P12,P$4:P$13,1))</f>
        <v>7</v>
      </c>
      <c r="R12" s="51">
        <v>58.57</v>
      </c>
      <c r="S12" s="5">
        <v>2</v>
      </c>
      <c r="T12" s="31"/>
      <c r="U12" s="31"/>
      <c r="V12" s="38">
        <f t="shared" si="6"/>
        <v>68.569999999999993</v>
      </c>
      <c r="W12" s="57">
        <f>IF(V12="",Default_Rank_Score,RANK(V12,V$4:V$13,1))</f>
        <v>7</v>
      </c>
      <c r="X12" s="51">
        <v>47.81</v>
      </c>
      <c r="Y12" s="5">
        <v>4</v>
      </c>
      <c r="Z12" s="31"/>
      <c r="AA12" s="31"/>
      <c r="AB12" s="38">
        <f t="shared" si="7"/>
        <v>67.81</v>
      </c>
      <c r="AC12" s="57">
        <f>IF(AB12="",Default_Rank_Score,RANK(AB12,AB$4:AB$13,1))</f>
        <v>7</v>
      </c>
      <c r="AD12" s="51">
        <v>51</v>
      </c>
      <c r="AE12" s="5">
        <v>9</v>
      </c>
      <c r="AF12" s="31"/>
      <c r="AG12" s="31"/>
      <c r="AH12" s="38">
        <f t="shared" si="8"/>
        <v>96</v>
      </c>
      <c r="AI12" s="57">
        <f>IF(AH12="",Default_Rank_Score,RANK(AH12,AH$4:AH$13,1))</f>
        <v>8</v>
      </c>
      <c r="AJ12" s="51">
        <v>54.55</v>
      </c>
      <c r="AK12" s="5">
        <v>3</v>
      </c>
      <c r="AL12" s="31"/>
      <c r="AM12" s="31"/>
      <c r="AN12" s="38">
        <f t="shared" si="9"/>
        <v>69.55</v>
      </c>
      <c r="AO12" s="11">
        <f>IF(AN12="",Default_Rank_Score,RANK(AN12,AN$4:AN$13,1))</f>
        <v>7</v>
      </c>
      <c r="AP12" s="51">
        <v>55.36</v>
      </c>
      <c r="AQ12" s="5">
        <v>3</v>
      </c>
      <c r="AR12" s="31"/>
      <c r="AS12" s="31"/>
      <c r="AT12" s="38">
        <f t="shared" si="10"/>
        <v>70.36</v>
      </c>
      <c r="AU12" s="11">
        <f>IF(AT12="",Default_Rank_Score,RANK(AT12,AT$4:AT$13,1))</f>
        <v>8</v>
      </c>
    </row>
    <row r="13" spans="1:47" s="26" customFormat="1" ht="13.5" thickBot="1" x14ac:dyDescent="0.25">
      <c r="A13" s="39" t="s">
        <v>25</v>
      </c>
      <c r="B13" s="40"/>
      <c r="C13" s="40"/>
      <c r="D13" s="40"/>
      <c r="E13" s="41"/>
      <c r="F13" s="42"/>
      <c r="G13" s="43"/>
      <c r="H13" s="43"/>
      <c r="I13" s="43"/>
      <c r="J13" s="43"/>
      <c r="K13" s="46"/>
      <c r="L13" s="52"/>
      <c r="M13" s="43"/>
      <c r="N13" s="43"/>
      <c r="O13" s="43"/>
      <c r="P13" s="44"/>
      <c r="Q13" s="56"/>
      <c r="R13" s="52"/>
      <c r="S13" s="43"/>
      <c r="T13" s="43"/>
      <c r="U13" s="43"/>
      <c r="V13" s="44"/>
      <c r="W13" s="56"/>
      <c r="X13" s="52"/>
      <c r="Y13" s="43"/>
      <c r="Z13" s="43"/>
      <c r="AA13" s="43"/>
      <c r="AB13" s="44"/>
      <c r="AC13" s="56"/>
      <c r="AD13" s="52"/>
      <c r="AE13" s="43"/>
      <c r="AF13" s="43"/>
      <c r="AG13" s="43"/>
      <c r="AH13" s="44"/>
      <c r="AI13" s="56"/>
      <c r="AJ13" s="52"/>
      <c r="AK13" s="43"/>
      <c r="AL13" s="43"/>
      <c r="AM13" s="43"/>
      <c r="AN13" s="44"/>
      <c r="AO13" s="25"/>
      <c r="AP13" s="52"/>
      <c r="AQ13" s="43"/>
      <c r="AR13" s="43"/>
      <c r="AS13" s="43"/>
      <c r="AT13" s="44"/>
      <c r="AU13" s="25"/>
    </row>
    <row r="14" spans="1:47" s="16" customFormat="1" hidden="1" x14ac:dyDescent="0.2">
      <c r="A14" s="16" t="s">
        <v>26</v>
      </c>
      <c r="E14" s="12"/>
      <c r="F14" s="4"/>
      <c r="G14" s="14"/>
      <c r="H14" s="14"/>
      <c r="I14" s="14"/>
      <c r="J14" s="14"/>
      <c r="K14" s="14"/>
      <c r="L14" s="15">
        <v>200</v>
      </c>
      <c r="M14" s="14"/>
      <c r="N14" s="14"/>
      <c r="O14" s="14"/>
      <c r="P14" s="15"/>
      <c r="Q14" s="14"/>
      <c r="R14" s="15">
        <v>200</v>
      </c>
      <c r="S14" s="14"/>
      <c r="T14" s="14"/>
      <c r="U14" s="14"/>
      <c r="V14" s="15"/>
      <c r="W14" s="14"/>
      <c r="X14" s="15">
        <v>200</v>
      </c>
      <c r="Y14" s="14"/>
      <c r="Z14" s="14"/>
      <c r="AA14" s="14"/>
      <c r="AB14" s="15"/>
      <c r="AC14" s="14"/>
      <c r="AD14" s="15">
        <v>200</v>
      </c>
      <c r="AE14" s="14"/>
      <c r="AF14" s="14"/>
      <c r="AG14" s="14"/>
      <c r="AH14" s="15"/>
      <c r="AI14" s="14"/>
      <c r="AJ14" s="15">
        <v>200</v>
      </c>
      <c r="AK14" s="14"/>
      <c r="AL14" s="14"/>
      <c r="AM14" s="14"/>
      <c r="AN14" s="15"/>
      <c r="AO14" s="14"/>
      <c r="AP14" s="15">
        <v>200</v>
      </c>
      <c r="AQ14" s="14"/>
      <c r="AR14" s="14"/>
      <c r="AS14" s="14"/>
      <c r="AT14" s="15"/>
      <c r="AU14" s="14"/>
    </row>
    <row r="15" spans="1:47" s="16" customFormat="1" hidden="1" x14ac:dyDescent="0.2">
      <c r="A15" s="3" t="s">
        <v>27</v>
      </c>
      <c r="B15" s="3"/>
      <c r="C15" s="3"/>
      <c r="D15" s="3"/>
      <c r="E15" s="12"/>
      <c r="F15" s="4"/>
      <c r="G15" s="14"/>
      <c r="H15" s="14"/>
      <c r="I15" s="14"/>
      <c r="J15" s="14"/>
      <c r="K15" s="14"/>
      <c r="L15" s="15">
        <v>20</v>
      </c>
      <c r="M15" s="14"/>
      <c r="N15" s="14"/>
      <c r="O15" s="14"/>
      <c r="P15" s="15"/>
      <c r="Q15" s="14"/>
      <c r="R15" s="15">
        <v>20</v>
      </c>
      <c r="S15" s="14"/>
      <c r="T15" s="14"/>
      <c r="U15" s="14"/>
      <c r="V15" s="15"/>
      <c r="W15" s="14"/>
      <c r="X15" s="15">
        <v>20</v>
      </c>
      <c r="Y15" s="14"/>
      <c r="Z15" s="14"/>
      <c r="AA15" s="14"/>
      <c r="AB15" s="15"/>
      <c r="AC15" s="14"/>
      <c r="AD15" s="15">
        <v>20</v>
      </c>
      <c r="AE15" s="14"/>
      <c r="AF15" s="14"/>
      <c r="AG15" s="14"/>
      <c r="AH15" s="15"/>
      <c r="AI15" s="14"/>
      <c r="AJ15" s="15">
        <v>20</v>
      </c>
      <c r="AK15" s="14"/>
      <c r="AL15" s="14"/>
      <c r="AM15" s="14"/>
      <c r="AN15" s="15"/>
      <c r="AO15" s="14"/>
      <c r="AP15" s="15">
        <v>20</v>
      </c>
      <c r="AQ15" s="14"/>
      <c r="AR15" s="14"/>
      <c r="AS15" s="14"/>
      <c r="AT15" s="15"/>
      <c r="AU15" s="14"/>
    </row>
    <row r="16" spans="1:47" s="16" customFormat="1" hidden="1" x14ac:dyDescent="0.2">
      <c r="A16" s="3" t="s">
        <v>28</v>
      </c>
      <c r="B16" s="3"/>
      <c r="C16" s="3"/>
      <c r="D16" s="3"/>
      <c r="E16" s="12"/>
      <c r="F16" s="4"/>
      <c r="G16" s="14"/>
      <c r="H16" s="14"/>
      <c r="I16" s="14"/>
      <c r="J16" s="14"/>
      <c r="K16" s="14"/>
      <c r="L16" s="15">
        <f>MIN(L4:L13)</f>
        <v>17.649999999999999</v>
      </c>
      <c r="M16" s="14"/>
      <c r="N16" s="14"/>
      <c r="O16" s="14"/>
      <c r="P16" s="15">
        <f>MIN(P4:P13)</f>
        <v>17.649999999999999</v>
      </c>
      <c r="Q16" s="14"/>
      <c r="R16" s="15">
        <f>MIN(R4:R13)</f>
        <v>34.869999999999997</v>
      </c>
      <c r="S16" s="14"/>
      <c r="T16" s="14"/>
      <c r="U16" s="14"/>
      <c r="V16" s="15">
        <f>MIN(V4:V13)</f>
        <v>39.08</v>
      </c>
      <c r="W16" s="14"/>
      <c r="X16" s="15">
        <f>MIN(X4:X13)</f>
        <v>30.19</v>
      </c>
      <c r="Y16" s="14"/>
      <c r="Z16" s="14"/>
      <c r="AA16" s="14"/>
      <c r="AB16" s="15">
        <f>MIN(AB4:AB13)</f>
        <v>35.19</v>
      </c>
      <c r="AC16" s="14"/>
      <c r="AD16" s="15">
        <f>MIN(AD4:AD13)</f>
        <v>30.66</v>
      </c>
      <c r="AE16" s="14"/>
      <c r="AF16" s="14"/>
      <c r="AG16" s="14"/>
      <c r="AH16" s="15">
        <f>MIN(AH4:AH13)</f>
        <v>30.66</v>
      </c>
      <c r="AI16" s="14"/>
      <c r="AJ16" s="15">
        <f>MIN(AJ4:AJ13)</f>
        <v>26.26</v>
      </c>
      <c r="AK16" s="14"/>
      <c r="AL16" s="14"/>
      <c r="AM16" s="14"/>
      <c r="AN16" s="15">
        <f>MIN(AN4:AN13)</f>
        <v>31.26</v>
      </c>
      <c r="AO16" s="14"/>
      <c r="AP16" s="15">
        <f>MIN(AP4:AP13)</f>
        <v>30.12</v>
      </c>
      <c r="AQ16" s="14"/>
      <c r="AR16" s="14"/>
      <c r="AS16" s="14"/>
      <c r="AT16" s="15">
        <f>MIN(AT4:AT13)</f>
        <v>31.49</v>
      </c>
      <c r="AU16" s="14"/>
    </row>
    <row r="17" spans="1:47" s="16" customFormat="1" hidden="1" x14ac:dyDescent="0.2">
      <c r="A17" s="3" t="s">
        <v>29</v>
      </c>
      <c r="B17" s="3"/>
      <c r="C17" s="3"/>
      <c r="D17" s="3"/>
      <c r="E17" s="12"/>
      <c r="F17" s="4"/>
      <c r="G17" s="14"/>
      <c r="H17" s="14"/>
      <c r="I17" s="14"/>
      <c r="J17" s="14"/>
      <c r="K17" s="14"/>
      <c r="L17" s="15">
        <f>MAX(L4:L13)</f>
        <v>36.6</v>
      </c>
      <c r="M17" s="14"/>
      <c r="N17" s="14"/>
      <c r="O17" s="14"/>
      <c r="P17" s="15">
        <f>MAX(P4:P13)</f>
        <v>80.430000000000007</v>
      </c>
      <c r="Q17" s="14"/>
      <c r="R17" s="15">
        <f>MAX(R4:R13)</f>
        <v>66.03</v>
      </c>
      <c r="S17" s="14"/>
      <c r="T17" s="14"/>
      <c r="U17" s="14"/>
      <c r="V17" s="15">
        <f>MAX(V4:V13)</f>
        <v>76.03</v>
      </c>
      <c r="W17" s="14"/>
      <c r="X17" s="15">
        <f>MAX(X4:X13)</f>
        <v>58.24</v>
      </c>
      <c r="Y17" s="14"/>
      <c r="Z17" s="14"/>
      <c r="AA17" s="14"/>
      <c r="AB17" s="15">
        <f>MAX(AB4:AB13)</f>
        <v>68.240000000000009</v>
      </c>
      <c r="AC17" s="14"/>
      <c r="AD17" s="15">
        <f>MAX(AD4:AD13)</f>
        <v>58.06</v>
      </c>
      <c r="AE17" s="14"/>
      <c r="AF17" s="14"/>
      <c r="AG17" s="14"/>
      <c r="AH17" s="15">
        <f>MAX(AH4:AH13)</f>
        <v>96</v>
      </c>
      <c r="AI17" s="14"/>
      <c r="AJ17" s="15">
        <f>MAX(AJ4:AJ13)</f>
        <v>57.58</v>
      </c>
      <c r="AK17" s="14"/>
      <c r="AL17" s="14"/>
      <c r="AM17" s="14"/>
      <c r="AN17" s="15">
        <f>MAX(AN4:AN13)</f>
        <v>72.58</v>
      </c>
      <c r="AO17" s="14"/>
      <c r="AP17" s="15">
        <f>MAX(AP4:AP13)</f>
        <v>56.32</v>
      </c>
      <c r="AQ17" s="14"/>
      <c r="AR17" s="14"/>
      <c r="AS17" s="14"/>
      <c r="AT17" s="15">
        <f>MAX(AT4:AT13)</f>
        <v>70.36</v>
      </c>
      <c r="AU17" s="14"/>
    </row>
    <row r="18" spans="1:47" s="16" customFormat="1" hidden="1" x14ac:dyDescent="0.2">
      <c r="A18" s="3" t="s">
        <v>30</v>
      </c>
      <c r="B18" s="3"/>
      <c r="C18" s="3"/>
      <c r="D18" s="3"/>
      <c r="E18" s="12"/>
      <c r="F18" s="4"/>
      <c r="G18" s="14"/>
      <c r="H18" s="14"/>
      <c r="I18" s="14"/>
      <c r="J18" s="14"/>
      <c r="K18" s="14"/>
      <c r="L18" s="15">
        <f>AVERAGE(L4:L13)</f>
        <v>25.603749999999998</v>
      </c>
      <c r="M18" s="14"/>
      <c r="N18" s="14"/>
      <c r="O18" s="14"/>
      <c r="P18" s="15">
        <f>AVERAGE(P4:P13)</f>
        <v>33.728749999999998</v>
      </c>
      <c r="Q18" s="14"/>
      <c r="R18" s="15">
        <f>AVERAGE(R4:R13)</f>
        <v>47.052500000000002</v>
      </c>
      <c r="S18" s="14"/>
      <c r="T18" s="14"/>
      <c r="U18" s="14"/>
      <c r="V18" s="15">
        <f>AVERAGE(V4:V13)</f>
        <v>55.177500000000002</v>
      </c>
      <c r="W18" s="14"/>
      <c r="X18" s="15">
        <f>AVERAGE(X4:X13)</f>
        <v>39.903750000000002</v>
      </c>
      <c r="Y18" s="14"/>
      <c r="Z18" s="14"/>
      <c r="AA18" s="14"/>
      <c r="AB18" s="15">
        <f>AVERAGE(AB4:AB13)</f>
        <v>48.653750000000002</v>
      </c>
      <c r="AC18" s="14"/>
      <c r="AD18" s="15">
        <f>AVERAGE(AD4:AD13)</f>
        <v>41.708749999999995</v>
      </c>
      <c r="AE18" s="14"/>
      <c r="AF18" s="14"/>
      <c r="AG18" s="14"/>
      <c r="AH18" s="15">
        <f>AVERAGE(AH4:AH13)</f>
        <v>62.958750000000002</v>
      </c>
      <c r="AI18" s="14"/>
      <c r="AJ18" s="15">
        <f>AVERAGE(AJ4:AJ13)</f>
        <v>39.397500000000001</v>
      </c>
      <c r="AK18" s="14"/>
      <c r="AL18" s="14"/>
      <c r="AM18" s="14"/>
      <c r="AN18" s="15">
        <f>AVERAGE(AN4:AN13)</f>
        <v>46.897500000000001</v>
      </c>
      <c r="AO18" s="14"/>
      <c r="AP18" s="15">
        <f>AVERAGE(AP4:AP13)</f>
        <v>41.585000000000001</v>
      </c>
      <c r="AQ18" s="14"/>
      <c r="AR18" s="14"/>
      <c r="AS18" s="14"/>
      <c r="AT18" s="15">
        <f>AVERAGE(AT4:AT13)</f>
        <v>47.835000000000001</v>
      </c>
      <c r="AU18" s="14"/>
    </row>
    <row r="19" spans="1:47" s="16" customFormat="1" hidden="1" x14ac:dyDescent="0.2">
      <c r="A19" s="3" t="s">
        <v>31</v>
      </c>
      <c r="B19" s="3"/>
      <c r="C19" s="3"/>
      <c r="D19" s="3"/>
      <c r="E19" s="12"/>
      <c r="F19" s="4"/>
      <c r="G19" s="14"/>
      <c r="H19" s="14"/>
      <c r="I19" s="14"/>
      <c r="J19" s="14"/>
      <c r="K19" s="14"/>
      <c r="L19" s="15">
        <f>STDEV(L4:L13)</f>
        <v>6.0389496189321017</v>
      </c>
      <c r="M19" s="14"/>
      <c r="N19" s="14"/>
      <c r="O19" s="14"/>
      <c r="P19" s="15">
        <f>STDEV(M4:P13)</f>
        <v>21.875477813829196</v>
      </c>
      <c r="Q19" s="14"/>
      <c r="R19" s="15">
        <f>STDEV(R4:R13)</f>
        <v>10.888576910820646</v>
      </c>
      <c r="S19" s="14"/>
      <c r="T19" s="14"/>
      <c r="U19" s="14"/>
      <c r="V19" s="15">
        <f>STDEV(S4:V13)</f>
        <v>29.521894445761212</v>
      </c>
      <c r="W19" s="14"/>
      <c r="X19" s="15">
        <f>STDEV(X4:X13)</f>
        <v>9.0478836317829234</v>
      </c>
      <c r="Y19" s="14"/>
      <c r="Z19" s="14"/>
      <c r="AA19" s="14"/>
      <c r="AB19" s="15">
        <f>STDEV(Y4:AB13)</f>
        <v>25.764538217933062</v>
      </c>
      <c r="AC19" s="14"/>
      <c r="AD19" s="15">
        <f>STDEV(AD4:AD13)</f>
        <v>9.2917804498692362</v>
      </c>
      <c r="AE19" s="14"/>
      <c r="AF19" s="14"/>
      <c r="AG19" s="14"/>
      <c r="AH19" s="15">
        <f>STDEV(AE4:AH13)</f>
        <v>33.94883869191127</v>
      </c>
      <c r="AI19" s="14"/>
      <c r="AJ19" s="15">
        <f>STDEV(AJ4:AJ13)</f>
        <v>11.135051157750198</v>
      </c>
      <c r="AK19" s="14"/>
      <c r="AL19" s="14"/>
      <c r="AM19" s="14"/>
      <c r="AN19" s="15">
        <f>STDEV(AK4:AN13)</f>
        <v>25.836869747191383</v>
      </c>
      <c r="AO19" s="14"/>
      <c r="AP19" s="15">
        <f>STDEV(AP4:AP13)</f>
        <v>11.927173057470782</v>
      </c>
      <c r="AQ19" s="14"/>
      <c r="AR19" s="14"/>
      <c r="AS19" s="14"/>
      <c r="AT19" s="15">
        <f>STDEV(AQ4:AT13)</f>
        <v>26.620231779607028</v>
      </c>
      <c r="AU19" s="14"/>
    </row>
    <row r="20" spans="1:47" s="16" customFormat="1" hidden="1" x14ac:dyDescent="0.2">
      <c r="A20" s="3" t="s">
        <v>32</v>
      </c>
      <c r="B20" s="3"/>
      <c r="C20" s="3"/>
      <c r="D20" s="3"/>
      <c r="E20" s="12"/>
      <c r="F20" s="4"/>
      <c r="G20" s="14"/>
      <c r="H20" s="14"/>
      <c r="I20" s="14"/>
      <c r="J20" s="14"/>
      <c r="K20" s="14"/>
      <c r="L20" s="15"/>
      <c r="M20" s="14">
        <f>MAX(M4:M13)</f>
        <v>11</v>
      </c>
      <c r="N20" s="14"/>
      <c r="O20" s="14"/>
      <c r="P20" s="15"/>
      <c r="Q20" s="14"/>
      <c r="R20" s="15"/>
      <c r="S20" s="14">
        <f>MAX(S4:S13)</f>
        <v>5</v>
      </c>
      <c r="T20" s="14"/>
      <c r="U20" s="14"/>
      <c r="V20" s="15"/>
      <c r="W20" s="14"/>
      <c r="X20" s="15"/>
      <c r="Y20" s="14">
        <f>MAX(Y4:Y13)</f>
        <v>4</v>
      </c>
      <c r="Z20" s="14"/>
      <c r="AA20" s="14"/>
      <c r="AB20" s="15"/>
      <c r="AC20" s="14"/>
      <c r="AD20" s="15"/>
      <c r="AE20" s="14">
        <f>MAX(AE4:AE13)</f>
        <v>9</v>
      </c>
      <c r="AF20" s="14"/>
      <c r="AG20" s="14"/>
      <c r="AH20" s="15"/>
      <c r="AI20" s="14"/>
      <c r="AJ20" s="15"/>
      <c r="AK20" s="14">
        <f>MAX(AK4:AK13)</f>
        <v>3</v>
      </c>
      <c r="AL20" s="14"/>
      <c r="AM20" s="14"/>
      <c r="AN20" s="15"/>
      <c r="AO20" s="14"/>
      <c r="AP20" s="15"/>
      <c r="AQ20" s="14">
        <f>MAX(AQ4:AQ13)</f>
        <v>3</v>
      </c>
      <c r="AR20" s="14"/>
      <c r="AS20" s="14"/>
      <c r="AT20" s="15"/>
      <c r="AU20" s="14"/>
    </row>
    <row r="21" spans="1:47" s="16" customFormat="1" hidden="1" x14ac:dyDescent="0.2">
      <c r="A21" s="3" t="s">
        <v>33</v>
      </c>
      <c r="B21" s="3"/>
      <c r="C21" s="3"/>
      <c r="D21" s="3"/>
      <c r="E21" s="12"/>
      <c r="F21" s="4"/>
      <c r="G21" s="14"/>
      <c r="H21" s="14"/>
      <c r="I21" s="14"/>
      <c r="J21" s="14"/>
      <c r="K21" s="14"/>
      <c r="L21" s="15"/>
      <c r="M21" s="14">
        <f>AVERAGE(M4:M13)</f>
        <v>1.625</v>
      </c>
      <c r="N21" s="14"/>
      <c r="O21" s="14"/>
      <c r="P21" s="15"/>
      <c r="Q21" s="14"/>
      <c r="R21" s="15"/>
      <c r="S21" s="14">
        <f>AVERAGE(S4:S13)</f>
        <v>1.625</v>
      </c>
      <c r="T21" s="14"/>
      <c r="U21" s="14"/>
      <c r="V21" s="15"/>
      <c r="W21" s="14"/>
      <c r="X21" s="15"/>
      <c r="Y21" s="14">
        <f>AVERAGE(Y4:Y13)</f>
        <v>1.75</v>
      </c>
      <c r="Z21" s="14"/>
      <c r="AA21" s="14"/>
      <c r="AB21" s="15"/>
      <c r="AC21" s="14"/>
      <c r="AD21" s="15"/>
      <c r="AE21" s="14">
        <f>AVERAGE(AE4:AE13)</f>
        <v>4</v>
      </c>
      <c r="AF21" s="14"/>
      <c r="AG21" s="14"/>
      <c r="AH21" s="15"/>
      <c r="AI21" s="14"/>
      <c r="AJ21" s="15"/>
      <c r="AK21" s="14">
        <f>AVERAGE(AK4:AK13)</f>
        <v>1.5</v>
      </c>
      <c r="AL21" s="14"/>
      <c r="AM21" s="14"/>
      <c r="AN21" s="15"/>
      <c r="AO21" s="14"/>
      <c r="AP21" s="15"/>
      <c r="AQ21" s="14">
        <f>AVERAGE(AQ4:AQ13)</f>
        <v>1.25</v>
      </c>
      <c r="AR21" s="14"/>
      <c r="AS21" s="14"/>
      <c r="AT21" s="15"/>
      <c r="AU21" s="14"/>
    </row>
    <row r="22" spans="1:47" s="16" customFormat="1" hidden="1" x14ac:dyDescent="0.2">
      <c r="A22" s="3" t="s">
        <v>34</v>
      </c>
      <c r="B22" s="3"/>
      <c r="C22" s="3"/>
      <c r="D22" s="3"/>
      <c r="F22" s="4"/>
      <c r="G22" s="14">
        <v>0</v>
      </c>
      <c r="H22" s="14"/>
      <c r="I22" s="14"/>
      <c r="J22" s="14"/>
      <c r="K22" s="14"/>
      <c r="L22" s="15"/>
      <c r="M22" s="14" t="s">
        <v>35</v>
      </c>
      <c r="N22" s="14"/>
      <c r="O22" s="14" t="s">
        <v>36</v>
      </c>
      <c r="P22" s="15" t="s">
        <v>37</v>
      </c>
      <c r="Q22" s="14"/>
      <c r="R22" s="15"/>
      <c r="S22" s="14" t="s">
        <v>35</v>
      </c>
      <c r="T22" s="14"/>
      <c r="U22" s="14" t="s">
        <v>36</v>
      </c>
      <c r="V22" s="15" t="s">
        <v>37</v>
      </c>
      <c r="W22" s="14"/>
      <c r="X22" s="15"/>
      <c r="Y22" s="14" t="s">
        <v>35</v>
      </c>
      <c r="Z22" s="14"/>
      <c r="AA22" s="14" t="s">
        <v>36</v>
      </c>
      <c r="AB22" s="15" t="s">
        <v>37</v>
      </c>
      <c r="AC22" s="14"/>
      <c r="AD22" s="15"/>
      <c r="AE22" s="14" t="s">
        <v>35</v>
      </c>
      <c r="AF22" s="14"/>
      <c r="AG22" s="14" t="s">
        <v>36</v>
      </c>
      <c r="AH22" s="15" t="s">
        <v>37</v>
      </c>
      <c r="AI22" s="14"/>
      <c r="AJ22" s="15"/>
      <c r="AK22" s="14" t="s">
        <v>35</v>
      </c>
      <c r="AL22" s="14"/>
      <c r="AM22" s="14" t="s">
        <v>36</v>
      </c>
      <c r="AN22" s="15" t="s">
        <v>37</v>
      </c>
      <c r="AO22" s="14"/>
      <c r="AP22" s="15"/>
      <c r="AQ22" s="14" t="s">
        <v>35</v>
      </c>
      <c r="AR22" s="14"/>
      <c r="AS22" s="14" t="s">
        <v>36</v>
      </c>
      <c r="AT22" s="15" t="s">
        <v>37</v>
      </c>
      <c r="AU22" s="14"/>
    </row>
    <row r="23" spans="1:47" hidden="1" x14ac:dyDescent="0.2">
      <c r="A23" s="17" t="s">
        <v>38</v>
      </c>
      <c r="P23" s="22">
        <f>P2*5+30</f>
        <v>190</v>
      </c>
      <c r="V23" s="22">
        <f>V2*5+30</f>
        <v>190</v>
      </c>
      <c r="AB23" s="22">
        <f>AB2*5+30</f>
        <v>190</v>
      </c>
      <c r="AH23" s="22">
        <f>AH2*5+30</f>
        <v>145</v>
      </c>
      <c r="AN23" s="22">
        <f>AN2*5+30</f>
        <v>190</v>
      </c>
      <c r="AP23" s="20"/>
      <c r="AQ23" s="21"/>
      <c r="AR23" s="21"/>
      <c r="AS23" s="21"/>
      <c r="AT23" s="22">
        <f>AT2*5+30</f>
        <v>200</v>
      </c>
      <c r="AU23" s="19"/>
    </row>
    <row r="24" spans="1:47" hidden="1" x14ac:dyDescent="0.2"/>
    <row r="25" spans="1:47" hidden="1" x14ac:dyDescent="0.2"/>
  </sheetData>
  <sheetProtection insertRows="0" deleteRows="0" selectLockedCells="1" sort="0"/>
  <sortState ref="A5:AU12">
    <sortCondition ref="K5:K12"/>
  </sortState>
  <mergeCells count="15">
    <mergeCell ref="AJ1:AM1"/>
    <mergeCell ref="AP1:AS1"/>
    <mergeCell ref="A2:D2"/>
    <mergeCell ref="L2:O2"/>
    <mergeCell ref="R2:U2"/>
    <mergeCell ref="X2:AA2"/>
    <mergeCell ref="AD2:AG2"/>
    <mergeCell ref="AJ2:AM2"/>
    <mergeCell ref="AP2:AS2"/>
    <mergeCell ref="A1:E1"/>
    <mergeCell ref="F1:K2"/>
    <mergeCell ref="L1:O1"/>
    <mergeCell ref="R1:U1"/>
    <mergeCell ref="X1:AA1"/>
    <mergeCell ref="AD1:AG1"/>
  </mergeCells>
  <dataValidations disablePrompts="1" count="4">
    <dataValidation type="whole" allowBlank="1" showErrorMessage="1" errorTitle="Must be 0 or 1" error="You either have a procedural penanty or not._x000d_Legal Values are 0 or 1." sqref="AR5:AS12 AL5:AM12 AF5:AG12 Z5:AA12 T5:U12 N5:O12" xr:uid="{49C5094D-49FD-474E-BA1E-919524624A7C}">
      <formula1>0</formula1>
      <formula2>1</formula2>
    </dataValidation>
    <dataValidation type="decimal" errorStyle="warning" allowBlank="1" showErrorMessage="1" errorTitle="That's a lot of misses" error="It's unusual to miss more than 10" sqref="AQ5:AQ12 AK5:AK12 Y5:Y12 AE5:AE12 S5:S12 M5:M12" xr:uid="{42EF8348-CCF1-4690-B677-B99576DEACF4}">
      <formula1>0</formula1>
      <formula2>10</formula2>
    </dataValidation>
    <dataValidation type="decimal" errorStyle="warning" allowBlank="1" errorTitle="New Max or Min" error="Please verify your data" sqref="AP5:AP12 AJ5:AJ12 X5:X12 R5:R12 AD5:AD12" xr:uid="{3B10150C-3077-4FA6-925C-4CFA7F2346CB}">
      <formula1>#REF!</formula1>
      <formula2>#REF!</formula2>
    </dataValidation>
    <dataValidation allowBlank="1" showInputMessage="1" sqref="L1 L3:L1048576" xr:uid="{1B895DF9-FE46-451B-85C9-6727A082F459}"/>
  </dataValidations>
  <printOptions horizontalCentered="1"/>
  <pageMargins left="0.25" right="0.25" top="1" bottom="0.5" header="0.25" footer="0.25"/>
  <pageSetup paperSize="5" scale="82" fitToHeight="0" orientation="landscape" horizontalDpi="4294967293" verticalDpi="300" r:id="rId1"/>
  <headerFooter>
    <oddHeader>&amp;R
&amp;A</oddHeader>
  </headerFooter>
  <rowBreaks count="1" manualBreakCount="1">
    <brk id="13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3"/>
  <sheetViews>
    <sheetView zoomScale="130" zoomScaleNormal="130" workbookViewId="0">
      <selection activeCell="J6" sqref="J6"/>
    </sheetView>
  </sheetViews>
  <sheetFormatPr defaultColWidth="7.85546875" defaultRowHeight="12.75" x14ac:dyDescent="0.2"/>
  <cols>
    <col min="1" max="1" width="23.7109375" style="17" bestFit="1" customWidth="1"/>
    <col min="2" max="2" width="4.7109375" style="17" hidden="1" customWidth="1"/>
    <col min="3" max="3" width="6.28515625" style="17" hidden="1" customWidth="1"/>
    <col min="4" max="4" width="3.42578125" style="17" bestFit="1" customWidth="1"/>
    <col min="5" max="5" width="31.42578125" style="9" customWidth="1"/>
    <col min="6" max="6" width="3.140625" style="18" hidden="1" customWidth="1"/>
    <col min="7" max="7" width="5.42578125" style="19" customWidth="1"/>
    <col min="8" max="8" width="5.85546875" style="19" hidden="1" customWidth="1"/>
    <col min="9" max="10" width="6" style="19" customWidth="1"/>
    <col min="11" max="11" width="8.7109375" style="19" customWidth="1"/>
    <col min="12" max="12" width="6.85546875" style="20" customWidth="1"/>
    <col min="13" max="13" width="3.7109375" style="21" customWidth="1"/>
    <col min="14" max="14" width="3.85546875" style="21" bestFit="1" customWidth="1"/>
    <col min="15" max="15" width="3.85546875" style="21" customWidth="1"/>
    <col min="16" max="16" width="8.42578125" style="22" bestFit="1" customWidth="1"/>
    <col min="17" max="17" width="4.42578125" style="19" hidden="1" customWidth="1"/>
    <col min="18" max="18" width="6.7109375" style="20" customWidth="1"/>
    <col min="19" max="19" width="3.7109375" style="21" customWidth="1"/>
    <col min="20" max="20" width="4" style="21" bestFit="1" customWidth="1"/>
    <col min="21" max="21" width="3.85546875" style="21" customWidth="1"/>
    <col min="22" max="22" width="8.42578125" style="22" bestFit="1" customWidth="1"/>
    <col min="23" max="23" width="4.42578125" style="19" hidden="1" customWidth="1"/>
    <col min="24" max="24" width="6.7109375" style="20" customWidth="1"/>
    <col min="25" max="25" width="3.7109375" style="21" customWidth="1"/>
    <col min="26" max="26" width="3.85546875" style="21" bestFit="1" customWidth="1"/>
    <col min="27" max="27" width="3.85546875" style="21" customWidth="1"/>
    <col min="28" max="28" width="8.42578125" style="22" bestFit="1" customWidth="1"/>
    <col min="29" max="29" width="4.42578125" style="19" hidden="1" customWidth="1"/>
    <col min="30" max="30" width="6.7109375" style="20" customWidth="1"/>
    <col min="31" max="31" width="3.7109375" style="21" customWidth="1"/>
    <col min="32" max="32" width="3.85546875" style="21" bestFit="1" customWidth="1"/>
    <col min="33" max="33" width="3.85546875" style="21" customWidth="1"/>
    <col min="34" max="34" width="8.42578125" style="22" bestFit="1" customWidth="1"/>
    <col min="35" max="35" width="4.42578125" style="19" hidden="1" customWidth="1"/>
    <col min="36" max="36" width="6.7109375" style="20" customWidth="1"/>
    <col min="37" max="37" width="3.7109375" style="21" customWidth="1"/>
    <col min="38" max="38" width="3.85546875" style="21" bestFit="1" customWidth="1"/>
    <col min="39" max="39" width="3.85546875" style="21" customWidth="1"/>
    <col min="40" max="40" width="8.42578125" style="22" bestFit="1" customWidth="1"/>
    <col min="41" max="41" width="8" style="19" hidden="1" customWidth="1"/>
    <col min="42" max="42" width="6" style="19" customWidth="1"/>
    <col min="43" max="43" width="6" style="18" customWidth="1"/>
    <col min="44" max="46" width="7.85546875" style="9"/>
    <col min="47" max="47" width="0" style="9" hidden="1" customWidth="1"/>
    <col min="48" max="16384" width="7.85546875" style="9"/>
  </cols>
  <sheetData>
    <row r="1" spans="1:47" s="8" customFormat="1" ht="15.75" x14ac:dyDescent="0.2">
      <c r="A1" s="79" t="s">
        <v>40</v>
      </c>
      <c r="B1" s="80"/>
      <c r="C1" s="80"/>
      <c r="D1" s="80"/>
      <c r="E1" s="81"/>
      <c r="F1" s="82" t="s">
        <v>0</v>
      </c>
      <c r="G1" s="83"/>
      <c r="H1" s="83"/>
      <c r="I1" s="83"/>
      <c r="J1" s="83"/>
      <c r="K1" s="84"/>
      <c r="L1" s="73" t="s">
        <v>1</v>
      </c>
      <c r="M1" s="74"/>
      <c r="N1" s="74"/>
      <c r="O1" s="74"/>
      <c r="P1" s="47" t="s">
        <v>2</v>
      </c>
      <c r="Q1" s="7"/>
      <c r="R1" s="73" t="s">
        <v>3</v>
      </c>
      <c r="S1" s="74"/>
      <c r="T1" s="74"/>
      <c r="U1" s="74"/>
      <c r="V1" s="47" t="s">
        <v>2</v>
      </c>
      <c r="W1" s="7"/>
      <c r="X1" s="73" t="s">
        <v>4</v>
      </c>
      <c r="Y1" s="74"/>
      <c r="Z1" s="74"/>
      <c r="AA1" s="74"/>
      <c r="AB1" s="47" t="s">
        <v>2</v>
      </c>
      <c r="AC1" s="7"/>
      <c r="AD1" s="73" t="s">
        <v>5</v>
      </c>
      <c r="AE1" s="74"/>
      <c r="AF1" s="74"/>
      <c r="AG1" s="74"/>
      <c r="AH1" s="47" t="s">
        <v>2</v>
      </c>
      <c r="AI1" s="7"/>
      <c r="AJ1" s="73" t="s">
        <v>6</v>
      </c>
      <c r="AK1" s="74"/>
      <c r="AL1" s="74"/>
      <c r="AM1" s="74"/>
      <c r="AN1" s="47" t="s">
        <v>2</v>
      </c>
      <c r="AO1" s="7"/>
      <c r="AP1" s="73" t="s">
        <v>39</v>
      </c>
      <c r="AQ1" s="74"/>
      <c r="AR1" s="74"/>
      <c r="AS1" s="74"/>
      <c r="AT1" s="47" t="s">
        <v>2</v>
      </c>
      <c r="AU1" s="7"/>
    </row>
    <row r="2" spans="1:47" s="8" customFormat="1" ht="12.75" customHeight="1" thickBot="1" x14ac:dyDescent="0.25">
      <c r="A2" s="75" t="s">
        <v>7</v>
      </c>
      <c r="B2" s="76"/>
      <c r="C2" s="76"/>
      <c r="D2" s="76"/>
      <c r="E2" s="62">
        <v>43602</v>
      </c>
      <c r="F2" s="85"/>
      <c r="G2" s="86"/>
      <c r="H2" s="86"/>
      <c r="I2" s="86"/>
      <c r="J2" s="86"/>
      <c r="K2" s="87"/>
      <c r="L2" s="77" t="s">
        <v>41</v>
      </c>
      <c r="M2" s="78"/>
      <c r="N2" s="78"/>
      <c r="O2" s="78"/>
      <c r="P2" s="48">
        <v>32</v>
      </c>
      <c r="Q2" s="13"/>
      <c r="R2" s="77" t="s">
        <v>42</v>
      </c>
      <c r="S2" s="78"/>
      <c r="T2" s="78"/>
      <c r="U2" s="78"/>
      <c r="V2" s="48">
        <v>32</v>
      </c>
      <c r="W2" s="13"/>
      <c r="X2" s="77" t="s">
        <v>43</v>
      </c>
      <c r="Y2" s="78"/>
      <c r="Z2" s="78"/>
      <c r="AA2" s="78"/>
      <c r="AB2" s="48">
        <v>32</v>
      </c>
      <c r="AC2" s="13"/>
      <c r="AD2" s="77" t="s">
        <v>44</v>
      </c>
      <c r="AE2" s="78"/>
      <c r="AF2" s="78"/>
      <c r="AG2" s="78"/>
      <c r="AH2" s="48">
        <v>23</v>
      </c>
      <c r="AI2" s="13"/>
      <c r="AJ2" s="77" t="s">
        <v>45</v>
      </c>
      <c r="AK2" s="78"/>
      <c r="AL2" s="78"/>
      <c r="AM2" s="78"/>
      <c r="AN2" s="48">
        <v>32</v>
      </c>
      <c r="AO2" s="13"/>
      <c r="AP2" s="77" t="s">
        <v>46</v>
      </c>
      <c r="AQ2" s="78"/>
      <c r="AR2" s="78"/>
      <c r="AS2" s="78"/>
      <c r="AT2" s="48">
        <v>34</v>
      </c>
      <c r="AU2" s="13"/>
    </row>
    <row r="3" spans="1:47" s="23" customFormat="1" ht="78" customHeight="1" x14ac:dyDescent="0.2">
      <c r="A3" s="32" t="s">
        <v>8</v>
      </c>
      <c r="B3" s="33" t="s">
        <v>9</v>
      </c>
      <c r="C3" s="33" t="s">
        <v>10</v>
      </c>
      <c r="D3" s="33" t="s">
        <v>11</v>
      </c>
      <c r="E3" s="34" t="s">
        <v>12</v>
      </c>
      <c r="F3" s="63" t="s">
        <v>13</v>
      </c>
      <c r="G3" s="64" t="s">
        <v>14</v>
      </c>
      <c r="H3" s="64" t="s">
        <v>15</v>
      </c>
      <c r="I3" s="64" t="s">
        <v>16</v>
      </c>
      <c r="J3" s="64" t="s">
        <v>17</v>
      </c>
      <c r="K3" s="65" t="s">
        <v>18</v>
      </c>
      <c r="L3" s="49" t="s">
        <v>19</v>
      </c>
      <c r="M3" s="35" t="s">
        <v>20</v>
      </c>
      <c r="N3" s="35" t="s">
        <v>21</v>
      </c>
      <c r="O3" s="35" t="s">
        <v>22</v>
      </c>
      <c r="P3" s="36" t="s">
        <v>23</v>
      </c>
      <c r="Q3" s="53" t="s">
        <v>24</v>
      </c>
      <c r="R3" s="49" t="s">
        <v>19</v>
      </c>
      <c r="S3" s="35" t="s">
        <v>20</v>
      </c>
      <c r="T3" s="35" t="s">
        <v>21</v>
      </c>
      <c r="U3" s="35" t="s">
        <v>22</v>
      </c>
      <c r="V3" s="36" t="s">
        <v>23</v>
      </c>
      <c r="W3" s="53" t="s">
        <v>24</v>
      </c>
      <c r="X3" s="49" t="s">
        <v>19</v>
      </c>
      <c r="Y3" s="35" t="s">
        <v>20</v>
      </c>
      <c r="Z3" s="35" t="s">
        <v>21</v>
      </c>
      <c r="AA3" s="35" t="s">
        <v>22</v>
      </c>
      <c r="AB3" s="36" t="s">
        <v>23</v>
      </c>
      <c r="AC3" s="53" t="s">
        <v>24</v>
      </c>
      <c r="AD3" s="49" t="s">
        <v>19</v>
      </c>
      <c r="AE3" s="35" t="s">
        <v>20</v>
      </c>
      <c r="AF3" s="35" t="s">
        <v>21</v>
      </c>
      <c r="AG3" s="35" t="s">
        <v>22</v>
      </c>
      <c r="AH3" s="36" t="s">
        <v>23</v>
      </c>
      <c r="AI3" s="53" t="s">
        <v>24</v>
      </c>
      <c r="AJ3" s="49" t="s">
        <v>19</v>
      </c>
      <c r="AK3" s="35" t="s">
        <v>20</v>
      </c>
      <c r="AL3" s="35" t="s">
        <v>21</v>
      </c>
      <c r="AM3" s="35" t="s">
        <v>22</v>
      </c>
      <c r="AN3" s="36" t="s">
        <v>23</v>
      </c>
      <c r="AO3" s="24" t="s">
        <v>24</v>
      </c>
      <c r="AP3" s="49" t="s">
        <v>19</v>
      </c>
      <c r="AQ3" s="35" t="s">
        <v>20</v>
      </c>
      <c r="AR3" s="35" t="s">
        <v>21</v>
      </c>
      <c r="AS3" s="35" t="s">
        <v>22</v>
      </c>
      <c r="AT3" s="36" t="s">
        <v>23</v>
      </c>
      <c r="AU3" s="24" t="s">
        <v>24</v>
      </c>
    </row>
    <row r="4" spans="1:47" s="28" customFormat="1" x14ac:dyDescent="0.2">
      <c r="A4" s="58" t="s">
        <v>25</v>
      </c>
      <c r="B4" s="59"/>
      <c r="C4" s="59"/>
      <c r="D4" s="59"/>
      <c r="E4" s="60"/>
      <c r="F4" s="29"/>
      <c r="G4" s="30"/>
      <c r="H4" s="30"/>
      <c r="I4" s="30"/>
      <c r="J4" s="30"/>
      <c r="K4" s="45"/>
      <c r="L4" s="50"/>
      <c r="M4" s="30"/>
      <c r="N4" s="30"/>
      <c r="O4" s="30"/>
      <c r="P4" s="37"/>
      <c r="Q4" s="54"/>
      <c r="R4" s="50"/>
      <c r="S4" s="30"/>
      <c r="T4" s="30"/>
      <c r="U4" s="30"/>
      <c r="V4" s="37"/>
      <c r="W4" s="54"/>
      <c r="X4" s="50"/>
      <c r="Y4" s="30"/>
      <c r="Z4" s="30"/>
      <c r="AA4" s="30"/>
      <c r="AB4" s="37"/>
      <c r="AC4" s="54"/>
      <c r="AD4" s="50"/>
      <c r="AE4" s="30"/>
      <c r="AF4" s="30"/>
      <c r="AG4" s="30"/>
      <c r="AH4" s="37"/>
      <c r="AI4" s="54"/>
      <c r="AJ4" s="50"/>
      <c r="AK4" s="30"/>
      <c r="AL4" s="30"/>
      <c r="AM4" s="30"/>
      <c r="AN4" s="37"/>
      <c r="AO4" s="27"/>
      <c r="AP4" s="50"/>
      <c r="AQ4" s="30"/>
      <c r="AR4" s="30"/>
      <c r="AS4" s="30"/>
      <c r="AT4" s="37"/>
      <c r="AU4" s="27"/>
    </row>
    <row r="5" spans="1:47" s="10" customFormat="1" x14ac:dyDescent="0.2">
      <c r="A5" s="68" t="s">
        <v>47</v>
      </c>
      <c r="B5" s="69"/>
      <c r="C5" s="70"/>
      <c r="D5" s="72">
        <v>1</v>
      </c>
      <c r="E5" s="71" t="s">
        <v>48</v>
      </c>
      <c r="F5" s="5"/>
      <c r="G5" s="66">
        <f t="shared" ref="G5:G12" si="0">RANK(K5,K$4:K$13,1)</f>
        <v>4</v>
      </c>
      <c r="H5" s="66">
        <f>Q5+W5+AC5+AI5+AO5</f>
        <v>20</v>
      </c>
      <c r="I5" s="66">
        <f>IF(M5=0,1,0)+IF(S5=0,1,0)+IF(Y5=0,1,0)+IF(AE5=0,1,0)+IF(AK5=0,1,0)+IF(AQ5=0,1,0)</f>
        <v>2</v>
      </c>
      <c r="J5" s="66">
        <f>M5+S5+Y5+AE5+AK5+AQ5</f>
        <v>8</v>
      </c>
      <c r="K5" s="67">
        <f>P5+V5+AB5+AH5+AN5+AT5</f>
        <v>266.2</v>
      </c>
      <c r="L5" s="51">
        <v>24.53</v>
      </c>
      <c r="M5" s="5">
        <v>0</v>
      </c>
      <c r="N5" s="31"/>
      <c r="O5" s="31"/>
      <c r="P5" s="38">
        <f t="shared" ref="P5:P12" si="1">IF((OR(L5="",L5="DNC")),"",IF(L5="SDQ",P$23,IF(L5="DNF",999,(L5+(5*M5)+(N5*10)-(O5*5)))))</f>
        <v>24.53</v>
      </c>
      <c r="Q5" s="55">
        <f>IF(P5="",Default_Rank_Score,RANK(P5,P$4:P$13,1))</f>
        <v>4</v>
      </c>
      <c r="R5" s="51">
        <v>41.91</v>
      </c>
      <c r="S5" s="5">
        <v>0</v>
      </c>
      <c r="T5" s="31"/>
      <c r="U5" s="31"/>
      <c r="V5" s="38">
        <f t="shared" ref="V5:V12" si="2">IF((OR(R5="",R5="DNC")),"",IF(R5="SDQ",V$23,IF(R5="DNF",999,(R5+(5*S5)+(T5*10)-(U5*5)))))</f>
        <v>41.91</v>
      </c>
      <c r="W5" s="57">
        <f>IF(V5="",Default_Rank_Score,RANK(V5,V$4:V$13,1))</f>
        <v>3</v>
      </c>
      <c r="X5" s="51">
        <v>34.14</v>
      </c>
      <c r="Y5" s="5">
        <v>3</v>
      </c>
      <c r="Z5" s="31"/>
      <c r="AA5" s="31"/>
      <c r="AB5" s="38">
        <f t="shared" ref="AB5:AB12" si="3">IF((OR(X5="",X5="DNC")),"",IF(X5="SDQ",AB$23,IF(X5="DNF",999,(X5+(5*Y5)+(Z5*10)-(AA5*5)))))</f>
        <v>49.14</v>
      </c>
      <c r="AC5" s="57">
        <f>IF(AB5="",Default_Rank_Score,RANK(AB5,AB$4:AB$13,1))</f>
        <v>6</v>
      </c>
      <c r="AD5" s="51">
        <v>34.99</v>
      </c>
      <c r="AE5" s="5">
        <v>2</v>
      </c>
      <c r="AF5" s="31"/>
      <c r="AG5" s="31"/>
      <c r="AH5" s="38">
        <f t="shared" ref="AH5:AH12" si="4">IF((OR(AD5="",AD5="DNC")),"",IF(AD5="SDQ",AH$23,IF(AD5="DNF",999,(AD5+(5*AE5)+(AF5*10)-(AG5*5)))))</f>
        <v>44.99</v>
      </c>
      <c r="AI5" s="57">
        <f>IF(AH5="",Default_Rank_Score,RANK(AH5,AH$4:AH$13,1))</f>
        <v>2</v>
      </c>
      <c r="AJ5" s="51">
        <v>34.31</v>
      </c>
      <c r="AK5" s="5">
        <v>2</v>
      </c>
      <c r="AL5" s="31"/>
      <c r="AM5" s="31"/>
      <c r="AN5" s="38">
        <f t="shared" ref="AN5:AN12" si="5">IF((OR(AJ5="",AJ5="DNC")),"",IF(AJ5="SDQ",AN$23,IF(AJ5="DNF",999,(AJ5+(5*AK5)+(AL5*10)-(AM5*5)))))</f>
        <v>44.31</v>
      </c>
      <c r="AO5" s="11">
        <f>IF(AN5="",Default_Rank_Score,RANK(AN5,AN$4:AN$13,1))</f>
        <v>5</v>
      </c>
      <c r="AP5" s="51">
        <v>56.32</v>
      </c>
      <c r="AQ5" s="5">
        <v>1</v>
      </c>
      <c r="AR5" s="31"/>
      <c r="AS5" s="31"/>
      <c r="AT5" s="38">
        <f t="shared" ref="AT5:AT12" si="6">IF((OR(AP5="",AP5="DNC")),"",IF(AP5="SDQ",AT$23,IF(AP5="DNF",999,(AP5+(5*AQ5)+(AR5*10)-(AS5*5)))))</f>
        <v>61.32</v>
      </c>
      <c r="AU5" s="11">
        <f>IF(AT5="",Default_Rank_Score,RANK(AT5,AT$4:AT$13,1))</f>
        <v>6</v>
      </c>
    </row>
    <row r="6" spans="1:47" s="10" customFormat="1" x14ac:dyDescent="0.2">
      <c r="A6" s="68" t="s">
        <v>49</v>
      </c>
      <c r="B6" s="69"/>
      <c r="C6" s="70"/>
      <c r="D6" s="72">
        <v>1</v>
      </c>
      <c r="E6" s="71" t="s">
        <v>50</v>
      </c>
      <c r="F6" s="5"/>
      <c r="G6" s="66">
        <f t="shared" si="0"/>
        <v>6</v>
      </c>
      <c r="H6" s="66">
        <f t="shared" ref="H6:H12" si="7">Q6+W6+AC6+AI6+AO6</f>
        <v>28</v>
      </c>
      <c r="I6" s="66">
        <f t="shared" ref="I6:I12" si="8">IF(M6=0,1,0)+IF(S6=0,1,0)+IF(Y6=0,1,0)+IF(AE6=0,1,0)+IF(AK6=0,1,0)+IF(AQ6=0,1,0)</f>
        <v>1</v>
      </c>
      <c r="J6" s="66">
        <f t="shared" ref="J6:J12" si="9">M6+S6+Y6+AE6+AK6+AQ6</f>
        <v>25</v>
      </c>
      <c r="K6" s="67">
        <f t="shared" ref="K6:K12" si="10">P6+V6+AB6+AH6+AN6+AT6</f>
        <v>355.1</v>
      </c>
      <c r="L6" s="51">
        <v>25.43</v>
      </c>
      <c r="M6" s="5">
        <v>11</v>
      </c>
      <c r="N6" s="31"/>
      <c r="O6" s="31"/>
      <c r="P6" s="38">
        <f t="shared" si="1"/>
        <v>80.430000000000007</v>
      </c>
      <c r="Q6" s="55">
        <f>IF(P6="",Default_Rank_Score,RANK(P6,P$4:P$13,1))</f>
        <v>8</v>
      </c>
      <c r="R6" s="51">
        <v>42.34</v>
      </c>
      <c r="S6" s="5">
        <v>5</v>
      </c>
      <c r="T6" s="31"/>
      <c r="U6" s="31"/>
      <c r="V6" s="38">
        <f t="shared" si="2"/>
        <v>67.34</v>
      </c>
      <c r="W6" s="57">
        <f>IF(V6="",Default_Rank_Score,RANK(V6,V$4:V$13,1))</f>
        <v>6</v>
      </c>
      <c r="X6" s="51">
        <v>38.15</v>
      </c>
      <c r="Y6" s="5">
        <v>1</v>
      </c>
      <c r="Z6" s="31"/>
      <c r="AA6" s="31"/>
      <c r="AB6" s="38">
        <f t="shared" si="3"/>
        <v>43.15</v>
      </c>
      <c r="AC6" s="57">
        <f>IF(AB6="",Default_Rank_Score,RANK(AB6,AB$4:AB$13,1))</f>
        <v>3</v>
      </c>
      <c r="AD6" s="51">
        <v>40.65</v>
      </c>
      <c r="AE6" s="5">
        <v>7</v>
      </c>
      <c r="AF6" s="31">
        <v>1</v>
      </c>
      <c r="AG6" s="31"/>
      <c r="AH6" s="38">
        <f t="shared" si="4"/>
        <v>85.65</v>
      </c>
      <c r="AI6" s="57">
        <f>IF(AH6="",Default_Rank_Score,RANK(AH6,AH$4:AH$13,1))</f>
        <v>7</v>
      </c>
      <c r="AJ6" s="51">
        <v>37.659999999999997</v>
      </c>
      <c r="AK6" s="5">
        <v>1</v>
      </c>
      <c r="AL6" s="31"/>
      <c r="AM6" s="31"/>
      <c r="AN6" s="38">
        <f t="shared" si="5"/>
        <v>42.66</v>
      </c>
      <c r="AO6" s="11">
        <f>IF(AN6="",Default_Rank_Score,RANK(AN6,AN$4:AN$13,1))</f>
        <v>4</v>
      </c>
      <c r="AP6" s="51">
        <v>35.869999999999997</v>
      </c>
      <c r="AQ6" s="5">
        <v>0</v>
      </c>
      <c r="AR6" s="31"/>
      <c r="AS6" s="31"/>
      <c r="AT6" s="38">
        <f t="shared" si="6"/>
        <v>35.869999999999997</v>
      </c>
      <c r="AU6" s="11">
        <f>IF(AT6="",Default_Rank_Score,RANK(AT6,AT$4:AT$13,1))</f>
        <v>4</v>
      </c>
    </row>
    <row r="7" spans="1:47" s="10" customFormat="1" x14ac:dyDescent="0.2">
      <c r="A7" s="68" t="s">
        <v>51</v>
      </c>
      <c r="B7" s="69"/>
      <c r="C7" s="70"/>
      <c r="D7" s="72">
        <v>1</v>
      </c>
      <c r="E7" s="71" t="s">
        <v>48</v>
      </c>
      <c r="F7" s="5"/>
      <c r="G7" s="66">
        <f t="shared" si="0"/>
        <v>3</v>
      </c>
      <c r="H7" s="66">
        <f t="shared" si="7"/>
        <v>17</v>
      </c>
      <c r="I7" s="66">
        <f t="shared" si="8"/>
        <v>2</v>
      </c>
      <c r="J7" s="66">
        <f t="shared" si="9"/>
        <v>7</v>
      </c>
      <c r="K7" s="67">
        <f t="shared" si="10"/>
        <v>233.83</v>
      </c>
      <c r="L7" s="51">
        <v>21.11</v>
      </c>
      <c r="M7" s="5">
        <v>0</v>
      </c>
      <c r="N7" s="31"/>
      <c r="O7" s="31"/>
      <c r="P7" s="38">
        <f t="shared" si="1"/>
        <v>21.11</v>
      </c>
      <c r="Q7" s="55">
        <f>IF(P7="",Default_Rank_Score,RANK(P7,P$4:P$13,1))</f>
        <v>2</v>
      </c>
      <c r="R7" s="51">
        <v>40.630000000000003</v>
      </c>
      <c r="S7" s="5">
        <v>1</v>
      </c>
      <c r="T7" s="31"/>
      <c r="U7" s="31"/>
      <c r="V7" s="38">
        <f t="shared" si="2"/>
        <v>45.63</v>
      </c>
      <c r="W7" s="57">
        <f>IF(V7="",Default_Rank_Score,RANK(V7,V$4:V$13,1))</f>
        <v>4</v>
      </c>
      <c r="X7" s="51">
        <v>34.340000000000003</v>
      </c>
      <c r="Y7" s="5">
        <v>2</v>
      </c>
      <c r="Z7" s="31"/>
      <c r="AA7" s="31"/>
      <c r="AB7" s="38">
        <f t="shared" si="3"/>
        <v>44.34</v>
      </c>
      <c r="AC7" s="57">
        <f>IF(AB7="",Default_Rank_Score,RANK(AB7,AB$4:AB$13,1))</f>
        <v>4</v>
      </c>
      <c r="AD7" s="51">
        <v>38.549999999999997</v>
      </c>
      <c r="AE7" s="5">
        <v>3</v>
      </c>
      <c r="AF7" s="31"/>
      <c r="AG7" s="31"/>
      <c r="AH7" s="38">
        <f t="shared" si="4"/>
        <v>53.55</v>
      </c>
      <c r="AI7" s="57">
        <f>IF(AH7="",Default_Rank_Score,RANK(AH7,AH$4:AH$13,1))</f>
        <v>4</v>
      </c>
      <c r="AJ7" s="51">
        <v>32.71</v>
      </c>
      <c r="AK7" s="5">
        <v>1</v>
      </c>
      <c r="AL7" s="31"/>
      <c r="AM7" s="31"/>
      <c r="AN7" s="38">
        <f t="shared" si="5"/>
        <v>37.71</v>
      </c>
      <c r="AO7" s="11">
        <f>IF(AN7="",Default_Rank_Score,RANK(AN7,AN$4:AN$13,1))</f>
        <v>3</v>
      </c>
      <c r="AP7" s="51">
        <v>31.49</v>
      </c>
      <c r="AQ7" s="5">
        <v>0</v>
      </c>
      <c r="AR7" s="31"/>
      <c r="AS7" s="31"/>
      <c r="AT7" s="38">
        <f t="shared" si="6"/>
        <v>31.49</v>
      </c>
      <c r="AU7" s="11">
        <f>IF(AT7="",Default_Rank_Score,RANK(AT7,AT$4:AT$13,1))</f>
        <v>1</v>
      </c>
    </row>
    <row r="8" spans="1:47" s="10" customFormat="1" x14ac:dyDescent="0.2">
      <c r="A8" s="68" t="s">
        <v>52</v>
      </c>
      <c r="B8" s="69"/>
      <c r="C8" s="70"/>
      <c r="D8" s="72">
        <v>1</v>
      </c>
      <c r="E8" s="71" t="s">
        <v>53</v>
      </c>
      <c r="F8" s="5"/>
      <c r="G8" s="66">
        <f t="shared" si="0"/>
        <v>5</v>
      </c>
      <c r="H8" s="66">
        <f t="shared" si="7"/>
        <v>26</v>
      </c>
      <c r="I8" s="66">
        <f t="shared" si="8"/>
        <v>1</v>
      </c>
      <c r="J8" s="66">
        <f t="shared" si="9"/>
        <v>9</v>
      </c>
      <c r="K8" s="67">
        <f t="shared" si="10"/>
        <v>287.77000000000004</v>
      </c>
      <c r="L8" s="51">
        <v>25.85</v>
      </c>
      <c r="M8" s="5">
        <v>0</v>
      </c>
      <c r="N8" s="31"/>
      <c r="O8" s="31"/>
      <c r="P8" s="38">
        <f t="shared" si="1"/>
        <v>25.85</v>
      </c>
      <c r="Q8" s="55">
        <f>IF(P8="",Default_Rank_Score,RANK(P8,P$4:P$13,1))</f>
        <v>5</v>
      </c>
      <c r="R8" s="51">
        <v>52.99</v>
      </c>
      <c r="S8" s="5">
        <v>2</v>
      </c>
      <c r="T8" s="31"/>
      <c r="U8" s="31"/>
      <c r="V8" s="38">
        <f t="shared" si="2"/>
        <v>62.99</v>
      </c>
      <c r="W8" s="57">
        <f>IF(V8="",Default_Rank_Score,RANK(V8,V$4:V$13,1))</f>
        <v>5</v>
      </c>
      <c r="X8" s="51">
        <v>40.020000000000003</v>
      </c>
      <c r="Y8" s="5">
        <v>1</v>
      </c>
      <c r="Z8" s="31"/>
      <c r="AA8" s="31"/>
      <c r="AB8" s="38">
        <f t="shared" si="3"/>
        <v>45.02</v>
      </c>
      <c r="AC8" s="57">
        <f>IF(AB8="",Default_Rank_Score,RANK(AB8,AB$4:AB$13,1))</f>
        <v>5</v>
      </c>
      <c r="AD8" s="51">
        <v>45.61</v>
      </c>
      <c r="AE8" s="5">
        <v>4</v>
      </c>
      <c r="AF8" s="31"/>
      <c r="AG8" s="31"/>
      <c r="AH8" s="38">
        <f t="shared" si="4"/>
        <v>65.61</v>
      </c>
      <c r="AI8" s="57">
        <f>IF(AH8="",Default_Rank_Score,RANK(AH8,AH$4:AH$13,1))</f>
        <v>5</v>
      </c>
      <c r="AJ8" s="51">
        <v>40.479999999999997</v>
      </c>
      <c r="AK8" s="5">
        <v>1</v>
      </c>
      <c r="AL8" s="31"/>
      <c r="AM8" s="31"/>
      <c r="AN8" s="38">
        <f t="shared" si="5"/>
        <v>45.48</v>
      </c>
      <c r="AO8" s="11">
        <f>IF(AN8="",Default_Rank_Score,RANK(AN8,AN$4:AN$13,1))</f>
        <v>6</v>
      </c>
      <c r="AP8" s="51">
        <v>37.82</v>
      </c>
      <c r="AQ8" s="5">
        <v>1</v>
      </c>
      <c r="AR8" s="31"/>
      <c r="AS8" s="31"/>
      <c r="AT8" s="38">
        <f t="shared" si="6"/>
        <v>42.82</v>
      </c>
      <c r="AU8" s="11">
        <f>IF(AT8="",Default_Rank_Score,RANK(AT8,AT$4:AT$13,1))</f>
        <v>5</v>
      </c>
    </row>
    <row r="9" spans="1:47" s="10" customFormat="1" x14ac:dyDescent="0.2">
      <c r="A9" s="68" t="s">
        <v>54</v>
      </c>
      <c r="B9" s="69"/>
      <c r="C9" s="70"/>
      <c r="D9" s="72">
        <v>1</v>
      </c>
      <c r="E9" s="71" t="s">
        <v>50</v>
      </c>
      <c r="F9" s="5"/>
      <c r="G9" s="66">
        <f t="shared" si="0"/>
        <v>8</v>
      </c>
      <c r="H9" s="66">
        <f t="shared" si="7"/>
        <v>36</v>
      </c>
      <c r="I9" s="66">
        <f t="shared" si="8"/>
        <v>0</v>
      </c>
      <c r="J9" s="66">
        <f t="shared" si="9"/>
        <v>22</v>
      </c>
      <c r="K9" s="67">
        <f t="shared" si="10"/>
        <v>413.89000000000004</v>
      </c>
      <c r="L9" s="51">
        <v>36.6</v>
      </c>
      <c r="M9" s="5">
        <v>1</v>
      </c>
      <c r="N9" s="31"/>
      <c r="O9" s="31"/>
      <c r="P9" s="38">
        <f t="shared" si="1"/>
        <v>41.6</v>
      </c>
      <c r="Q9" s="55">
        <f>IF(P9="",Default_Rank_Score,RANK(P9,P$4:P$13,1))</f>
        <v>7</v>
      </c>
      <c r="R9" s="51">
        <v>58.57</v>
      </c>
      <c r="S9" s="5">
        <v>2</v>
      </c>
      <c r="T9" s="31"/>
      <c r="U9" s="31"/>
      <c r="V9" s="38">
        <f t="shared" si="2"/>
        <v>68.569999999999993</v>
      </c>
      <c r="W9" s="57">
        <f>IF(V9="",Default_Rank_Score,RANK(V9,V$4:V$13,1))</f>
        <v>7</v>
      </c>
      <c r="X9" s="51">
        <v>47.81</v>
      </c>
      <c r="Y9" s="5">
        <v>4</v>
      </c>
      <c r="Z9" s="31"/>
      <c r="AA9" s="31"/>
      <c r="AB9" s="38">
        <f t="shared" si="3"/>
        <v>67.81</v>
      </c>
      <c r="AC9" s="57">
        <f>IF(AB9="",Default_Rank_Score,RANK(AB9,AB$4:AB$13,1))</f>
        <v>7</v>
      </c>
      <c r="AD9" s="51">
        <v>51</v>
      </c>
      <c r="AE9" s="5">
        <v>9</v>
      </c>
      <c r="AF9" s="31"/>
      <c r="AG9" s="31"/>
      <c r="AH9" s="38">
        <f t="shared" si="4"/>
        <v>96</v>
      </c>
      <c r="AI9" s="57">
        <f>IF(AH9="",Default_Rank_Score,RANK(AH9,AH$4:AH$13,1))</f>
        <v>8</v>
      </c>
      <c r="AJ9" s="51">
        <v>54.55</v>
      </c>
      <c r="AK9" s="5">
        <v>3</v>
      </c>
      <c r="AL9" s="31"/>
      <c r="AM9" s="31"/>
      <c r="AN9" s="38">
        <f t="shared" si="5"/>
        <v>69.55</v>
      </c>
      <c r="AO9" s="11">
        <f>IF(AN9="",Default_Rank_Score,RANK(AN9,AN$4:AN$13,1))</f>
        <v>7</v>
      </c>
      <c r="AP9" s="51">
        <v>55.36</v>
      </c>
      <c r="AQ9" s="5">
        <v>3</v>
      </c>
      <c r="AR9" s="31"/>
      <c r="AS9" s="31"/>
      <c r="AT9" s="38">
        <f t="shared" si="6"/>
        <v>70.36</v>
      </c>
      <c r="AU9" s="11">
        <f>IF(AT9="",Default_Rank_Score,RANK(AT9,AT$4:AT$13,1))</f>
        <v>8</v>
      </c>
    </row>
    <row r="10" spans="1:47" s="10" customFormat="1" x14ac:dyDescent="0.2">
      <c r="A10" s="68" t="s">
        <v>55</v>
      </c>
      <c r="B10" s="69"/>
      <c r="C10" s="70"/>
      <c r="D10" s="72">
        <v>1</v>
      </c>
      <c r="E10" s="71" t="s">
        <v>48</v>
      </c>
      <c r="F10" s="5"/>
      <c r="G10" s="66">
        <f t="shared" si="0"/>
        <v>1</v>
      </c>
      <c r="H10" s="66">
        <f t="shared" si="7"/>
        <v>6</v>
      </c>
      <c r="I10" s="66">
        <f t="shared" si="8"/>
        <v>2</v>
      </c>
      <c r="J10" s="66">
        <f t="shared" si="9"/>
        <v>4</v>
      </c>
      <c r="K10" s="67">
        <f t="shared" si="10"/>
        <v>190.12</v>
      </c>
      <c r="L10" s="51">
        <v>17.649999999999999</v>
      </c>
      <c r="M10" s="5">
        <v>0</v>
      </c>
      <c r="N10" s="31"/>
      <c r="O10" s="31"/>
      <c r="P10" s="38">
        <f t="shared" si="1"/>
        <v>17.649999999999999</v>
      </c>
      <c r="Q10" s="55">
        <f>IF(P10="",Default_Rank_Score,RANK(P10,P$4:P$13,1))</f>
        <v>1</v>
      </c>
      <c r="R10" s="51">
        <v>34.869999999999997</v>
      </c>
      <c r="S10" s="5">
        <v>1</v>
      </c>
      <c r="T10" s="31"/>
      <c r="U10" s="31"/>
      <c r="V10" s="38">
        <f t="shared" si="2"/>
        <v>39.869999999999997</v>
      </c>
      <c r="W10" s="57">
        <f>IF(V10="",Default_Rank_Score,RANK(V10,V$4:V$13,1))</f>
        <v>2</v>
      </c>
      <c r="X10" s="51">
        <v>30.19</v>
      </c>
      <c r="Y10" s="5">
        <v>1</v>
      </c>
      <c r="Z10" s="31"/>
      <c r="AA10" s="31"/>
      <c r="AB10" s="38">
        <f t="shared" si="3"/>
        <v>35.19</v>
      </c>
      <c r="AC10" s="57">
        <f>IF(AB10="",Default_Rank_Score,RANK(AB10,AB$4:AB$13,1))</f>
        <v>1</v>
      </c>
      <c r="AD10" s="51">
        <v>30.66</v>
      </c>
      <c r="AE10" s="5">
        <v>0</v>
      </c>
      <c r="AF10" s="31"/>
      <c r="AG10" s="31"/>
      <c r="AH10" s="38">
        <f t="shared" si="4"/>
        <v>30.66</v>
      </c>
      <c r="AI10" s="57">
        <f>IF(AH10="",Default_Rank_Score,RANK(AH10,AH$4:AH$13,1))</f>
        <v>1</v>
      </c>
      <c r="AJ10" s="51">
        <v>26.26</v>
      </c>
      <c r="AK10" s="5">
        <v>1</v>
      </c>
      <c r="AL10" s="31"/>
      <c r="AM10" s="31"/>
      <c r="AN10" s="38">
        <f t="shared" si="5"/>
        <v>31.26</v>
      </c>
      <c r="AO10" s="11">
        <f>IF(AN10="",Default_Rank_Score,RANK(AN10,AN$4:AN$13,1))</f>
        <v>1</v>
      </c>
      <c r="AP10" s="51">
        <v>30.49</v>
      </c>
      <c r="AQ10" s="5">
        <v>1</v>
      </c>
      <c r="AR10" s="31"/>
      <c r="AS10" s="31"/>
      <c r="AT10" s="38">
        <f t="shared" si="6"/>
        <v>35.489999999999995</v>
      </c>
      <c r="AU10" s="11">
        <f>IF(AT10="",Default_Rank_Score,RANK(AT10,AT$4:AT$13,1))</f>
        <v>3</v>
      </c>
    </row>
    <row r="11" spans="1:47" s="10" customFormat="1" x14ac:dyDescent="0.2">
      <c r="A11" s="68" t="s">
        <v>56</v>
      </c>
      <c r="B11" s="69"/>
      <c r="C11" s="70"/>
      <c r="D11" s="72">
        <v>1</v>
      </c>
      <c r="E11" s="71" t="s">
        <v>48</v>
      </c>
      <c r="F11" s="5"/>
      <c r="G11" s="66">
        <f t="shared" si="0"/>
        <v>2</v>
      </c>
      <c r="H11" s="66">
        <f t="shared" si="7"/>
        <v>11</v>
      </c>
      <c r="I11" s="66">
        <f t="shared" si="8"/>
        <v>4</v>
      </c>
      <c r="J11" s="66">
        <f t="shared" si="9"/>
        <v>4</v>
      </c>
      <c r="K11" s="67">
        <f t="shared" si="10"/>
        <v>213.32</v>
      </c>
      <c r="L11" s="51">
        <v>22</v>
      </c>
      <c r="M11" s="5">
        <v>0</v>
      </c>
      <c r="N11" s="31"/>
      <c r="O11" s="31"/>
      <c r="P11" s="38">
        <f t="shared" si="1"/>
        <v>22</v>
      </c>
      <c r="Q11" s="55">
        <f>IF(P11="",Default_Rank_Score,RANK(P11,P$4:P$13,1))</f>
        <v>3</v>
      </c>
      <c r="R11" s="51">
        <v>39.08</v>
      </c>
      <c r="S11" s="5">
        <v>0</v>
      </c>
      <c r="T11" s="31"/>
      <c r="U11" s="31"/>
      <c r="V11" s="38">
        <f t="shared" si="2"/>
        <v>39.08</v>
      </c>
      <c r="W11" s="57">
        <f>IF(V11="",Default_Rank_Score,RANK(V11,V$4:V$13,1))</f>
        <v>1</v>
      </c>
      <c r="X11" s="51">
        <v>36.340000000000003</v>
      </c>
      <c r="Y11" s="5">
        <v>0</v>
      </c>
      <c r="Z11" s="31"/>
      <c r="AA11" s="31"/>
      <c r="AB11" s="38">
        <f t="shared" si="3"/>
        <v>36.340000000000003</v>
      </c>
      <c r="AC11" s="57">
        <f>IF(AB11="",Default_Rank_Score,RANK(AB11,AB$4:AB$13,1))</f>
        <v>2</v>
      </c>
      <c r="AD11" s="51">
        <v>34.15</v>
      </c>
      <c r="AE11" s="5">
        <v>3</v>
      </c>
      <c r="AF11" s="31"/>
      <c r="AG11" s="31"/>
      <c r="AH11" s="38">
        <f t="shared" si="4"/>
        <v>49.15</v>
      </c>
      <c r="AI11" s="57">
        <f>IF(AH11="",Default_Rank_Score,RANK(AH11,AH$4:AH$13,1))</f>
        <v>3</v>
      </c>
      <c r="AJ11" s="51">
        <v>31.63</v>
      </c>
      <c r="AK11" s="5">
        <v>0</v>
      </c>
      <c r="AL11" s="31"/>
      <c r="AM11" s="31"/>
      <c r="AN11" s="38">
        <f t="shared" si="5"/>
        <v>31.63</v>
      </c>
      <c r="AO11" s="11">
        <f>IF(AN11="",Default_Rank_Score,RANK(AN11,AN$4:AN$13,1))</f>
        <v>2</v>
      </c>
      <c r="AP11" s="51">
        <v>30.12</v>
      </c>
      <c r="AQ11" s="5">
        <v>1</v>
      </c>
      <c r="AR11" s="31"/>
      <c r="AS11" s="31"/>
      <c r="AT11" s="38">
        <f t="shared" si="6"/>
        <v>35.120000000000005</v>
      </c>
      <c r="AU11" s="11">
        <f>IF(AT11="",Default_Rank_Score,RANK(AT11,AT$4:AT$13,1))</f>
        <v>2</v>
      </c>
    </row>
    <row r="12" spans="1:47" s="10" customFormat="1" x14ac:dyDescent="0.2">
      <c r="A12" s="61" t="s">
        <v>57</v>
      </c>
      <c r="B12" s="2"/>
      <c r="C12" s="1"/>
      <c r="D12" s="5">
        <v>1</v>
      </c>
      <c r="E12" s="6" t="s">
        <v>50</v>
      </c>
      <c r="F12" s="5"/>
      <c r="G12" s="66">
        <f t="shared" si="0"/>
        <v>7</v>
      </c>
      <c r="H12" s="66">
        <f t="shared" si="7"/>
        <v>36</v>
      </c>
      <c r="I12" s="66">
        <f t="shared" si="8"/>
        <v>0</v>
      </c>
      <c r="J12" s="66">
        <f t="shared" si="9"/>
        <v>15</v>
      </c>
      <c r="K12" s="67">
        <f t="shared" si="10"/>
        <v>401.78</v>
      </c>
      <c r="L12" s="51">
        <v>31.66</v>
      </c>
      <c r="M12" s="5">
        <v>1</v>
      </c>
      <c r="N12" s="31"/>
      <c r="O12" s="31"/>
      <c r="P12" s="38">
        <f t="shared" si="1"/>
        <v>36.659999999999997</v>
      </c>
      <c r="Q12" s="55">
        <f>IF(P12="",Default_Rank_Score,RANK(P12,P$4:P$13,1))</f>
        <v>6</v>
      </c>
      <c r="R12" s="51">
        <v>66.03</v>
      </c>
      <c r="S12" s="5">
        <v>2</v>
      </c>
      <c r="T12" s="31"/>
      <c r="U12" s="31"/>
      <c r="V12" s="38">
        <f t="shared" si="2"/>
        <v>76.03</v>
      </c>
      <c r="W12" s="57">
        <f>IF(V12="",Default_Rank_Score,RANK(V12,V$4:V$13,1))</f>
        <v>8</v>
      </c>
      <c r="X12" s="51">
        <v>58.24</v>
      </c>
      <c r="Y12" s="5">
        <v>2</v>
      </c>
      <c r="Z12" s="31"/>
      <c r="AA12" s="31"/>
      <c r="AB12" s="38">
        <f t="shared" si="3"/>
        <v>68.240000000000009</v>
      </c>
      <c r="AC12" s="57">
        <f>IF(AB12="",Default_Rank_Score,RANK(AB12,AB$4:AB$13,1))</f>
        <v>8</v>
      </c>
      <c r="AD12" s="51">
        <v>58.06</v>
      </c>
      <c r="AE12" s="5">
        <v>4</v>
      </c>
      <c r="AF12" s="31"/>
      <c r="AG12" s="31"/>
      <c r="AH12" s="38">
        <f t="shared" si="4"/>
        <v>78.06</v>
      </c>
      <c r="AI12" s="57">
        <f>IF(AH12="",Default_Rank_Score,RANK(AH12,AH$4:AH$13,1))</f>
        <v>6</v>
      </c>
      <c r="AJ12" s="51">
        <v>57.58</v>
      </c>
      <c r="AK12" s="5">
        <v>3</v>
      </c>
      <c r="AL12" s="31"/>
      <c r="AM12" s="31"/>
      <c r="AN12" s="38">
        <f t="shared" si="5"/>
        <v>72.58</v>
      </c>
      <c r="AO12" s="11">
        <f>IF(AN12="",Default_Rank_Score,RANK(AN12,AN$4:AN$13,1))</f>
        <v>8</v>
      </c>
      <c r="AP12" s="51">
        <v>55.21</v>
      </c>
      <c r="AQ12" s="5">
        <v>3</v>
      </c>
      <c r="AR12" s="31"/>
      <c r="AS12" s="31"/>
      <c r="AT12" s="38">
        <f t="shared" si="6"/>
        <v>70.210000000000008</v>
      </c>
      <c r="AU12" s="11">
        <f>IF(AT12="",Default_Rank_Score,RANK(AT12,AT$4:AT$13,1))</f>
        <v>7</v>
      </c>
    </row>
    <row r="13" spans="1:47" s="26" customFormat="1" ht="13.5" thickBot="1" x14ac:dyDescent="0.25">
      <c r="A13" s="39" t="s">
        <v>25</v>
      </c>
      <c r="B13" s="40"/>
      <c r="C13" s="40"/>
      <c r="D13" s="40"/>
      <c r="E13" s="41"/>
      <c r="F13" s="42"/>
      <c r="G13" s="43"/>
      <c r="H13" s="43"/>
      <c r="I13" s="43"/>
      <c r="J13" s="43"/>
      <c r="K13" s="46"/>
      <c r="L13" s="52"/>
      <c r="M13" s="43"/>
      <c r="N13" s="43"/>
      <c r="O13" s="43"/>
      <c r="P13" s="44"/>
      <c r="Q13" s="56"/>
      <c r="R13" s="52"/>
      <c r="S13" s="43"/>
      <c r="T13" s="43"/>
      <c r="U13" s="43"/>
      <c r="V13" s="44"/>
      <c r="W13" s="56"/>
      <c r="X13" s="52"/>
      <c r="Y13" s="43"/>
      <c r="Z13" s="43"/>
      <c r="AA13" s="43"/>
      <c r="AB13" s="44"/>
      <c r="AC13" s="56"/>
      <c r="AD13" s="52"/>
      <c r="AE13" s="43"/>
      <c r="AF13" s="43"/>
      <c r="AG13" s="43"/>
      <c r="AH13" s="44"/>
      <c r="AI13" s="56"/>
      <c r="AJ13" s="52"/>
      <c r="AK13" s="43"/>
      <c r="AL13" s="43"/>
      <c r="AM13" s="43"/>
      <c r="AN13" s="44"/>
      <c r="AO13" s="25"/>
      <c r="AP13" s="52"/>
      <c r="AQ13" s="43"/>
      <c r="AR13" s="43"/>
      <c r="AS13" s="43"/>
      <c r="AT13" s="44"/>
      <c r="AU13" s="25"/>
    </row>
    <row r="14" spans="1:47" s="16" customFormat="1" x14ac:dyDescent="0.2">
      <c r="A14" s="16" t="s">
        <v>26</v>
      </c>
      <c r="E14" s="12"/>
      <c r="F14" s="4"/>
      <c r="G14" s="14"/>
      <c r="H14" s="14"/>
      <c r="I14" s="14"/>
      <c r="J14" s="14"/>
      <c r="K14" s="14"/>
      <c r="L14" s="15">
        <v>200</v>
      </c>
      <c r="M14" s="14"/>
      <c r="N14" s="14"/>
      <c r="O14" s="14"/>
      <c r="P14" s="15"/>
      <c r="Q14" s="14"/>
      <c r="R14" s="15">
        <v>200</v>
      </c>
      <c r="S14" s="14"/>
      <c r="T14" s="14"/>
      <c r="U14" s="14"/>
      <c r="V14" s="15"/>
      <c r="W14" s="14"/>
      <c r="X14" s="15">
        <v>200</v>
      </c>
      <c r="Y14" s="14"/>
      <c r="Z14" s="14"/>
      <c r="AA14" s="14"/>
      <c r="AB14" s="15"/>
      <c r="AC14" s="14"/>
      <c r="AD14" s="15">
        <v>200</v>
      </c>
      <c r="AE14" s="14"/>
      <c r="AF14" s="14"/>
      <c r="AG14" s="14"/>
      <c r="AH14" s="15"/>
      <c r="AI14" s="14"/>
      <c r="AJ14" s="15">
        <v>200</v>
      </c>
      <c r="AK14" s="14"/>
      <c r="AL14" s="14"/>
      <c r="AM14" s="14"/>
      <c r="AN14" s="15"/>
      <c r="AO14" s="14"/>
      <c r="AP14" s="15">
        <v>200</v>
      </c>
      <c r="AQ14" s="14"/>
      <c r="AR14" s="14"/>
      <c r="AS14" s="14"/>
      <c r="AT14" s="15"/>
      <c r="AU14" s="14"/>
    </row>
    <row r="15" spans="1:47" s="16" customFormat="1" x14ac:dyDescent="0.2">
      <c r="A15" s="3" t="s">
        <v>27</v>
      </c>
      <c r="B15" s="3"/>
      <c r="C15" s="3"/>
      <c r="D15" s="3"/>
      <c r="E15" s="12"/>
      <c r="F15" s="4"/>
      <c r="G15" s="14"/>
      <c r="H15" s="14"/>
      <c r="I15" s="14"/>
      <c r="J15" s="14"/>
      <c r="K15" s="14"/>
      <c r="L15" s="15">
        <v>20</v>
      </c>
      <c r="M15" s="14"/>
      <c r="N15" s="14"/>
      <c r="O15" s="14"/>
      <c r="P15" s="15"/>
      <c r="Q15" s="14"/>
      <c r="R15" s="15">
        <v>20</v>
      </c>
      <c r="S15" s="14"/>
      <c r="T15" s="14"/>
      <c r="U15" s="14"/>
      <c r="V15" s="15"/>
      <c r="W15" s="14"/>
      <c r="X15" s="15">
        <v>20</v>
      </c>
      <c r="Y15" s="14"/>
      <c r="Z15" s="14"/>
      <c r="AA15" s="14"/>
      <c r="AB15" s="15"/>
      <c r="AC15" s="14"/>
      <c r="AD15" s="15">
        <v>20</v>
      </c>
      <c r="AE15" s="14"/>
      <c r="AF15" s="14"/>
      <c r="AG15" s="14"/>
      <c r="AH15" s="15"/>
      <c r="AI15" s="14"/>
      <c r="AJ15" s="15">
        <v>20</v>
      </c>
      <c r="AK15" s="14"/>
      <c r="AL15" s="14"/>
      <c r="AM15" s="14"/>
      <c r="AN15" s="15"/>
      <c r="AO15" s="14"/>
      <c r="AP15" s="15">
        <v>20</v>
      </c>
      <c r="AQ15" s="14"/>
      <c r="AR15" s="14"/>
      <c r="AS15" s="14"/>
      <c r="AT15" s="15"/>
      <c r="AU15" s="14"/>
    </row>
    <row r="16" spans="1:47" s="16" customFormat="1" x14ac:dyDescent="0.2">
      <c r="A16" s="3" t="s">
        <v>28</v>
      </c>
      <c r="B16" s="3"/>
      <c r="C16" s="3"/>
      <c r="D16" s="3"/>
      <c r="E16" s="12"/>
      <c r="F16" s="4"/>
      <c r="G16" s="14"/>
      <c r="H16" s="14"/>
      <c r="I16" s="14"/>
      <c r="J16" s="14"/>
      <c r="K16" s="14"/>
      <c r="L16" s="15">
        <f>MIN(L4:L13)</f>
        <v>17.649999999999999</v>
      </c>
      <c r="M16" s="14"/>
      <c r="N16" s="14"/>
      <c r="O16" s="14"/>
      <c r="P16" s="15">
        <f>MIN(P4:P13)</f>
        <v>17.649999999999999</v>
      </c>
      <c r="Q16" s="14"/>
      <c r="R16" s="15">
        <f>MIN(R4:R13)</f>
        <v>34.869999999999997</v>
      </c>
      <c r="S16" s="14"/>
      <c r="T16" s="14"/>
      <c r="U16" s="14"/>
      <c r="V16" s="15">
        <f>MIN(V4:V13)</f>
        <v>39.08</v>
      </c>
      <c r="W16" s="14"/>
      <c r="X16" s="15">
        <f>MIN(X4:X13)</f>
        <v>30.19</v>
      </c>
      <c r="Y16" s="14"/>
      <c r="Z16" s="14"/>
      <c r="AA16" s="14"/>
      <c r="AB16" s="15">
        <f>MIN(AB4:AB13)</f>
        <v>35.19</v>
      </c>
      <c r="AC16" s="14"/>
      <c r="AD16" s="15">
        <f>MIN(AD4:AD13)</f>
        <v>30.66</v>
      </c>
      <c r="AE16" s="14"/>
      <c r="AF16" s="14"/>
      <c r="AG16" s="14"/>
      <c r="AH16" s="15">
        <f>MIN(AH4:AH13)</f>
        <v>30.66</v>
      </c>
      <c r="AI16" s="14"/>
      <c r="AJ16" s="15">
        <f>MIN(AJ4:AJ13)</f>
        <v>26.26</v>
      </c>
      <c r="AK16" s="14"/>
      <c r="AL16" s="14"/>
      <c r="AM16" s="14"/>
      <c r="AN16" s="15">
        <f>MIN(AN4:AN13)</f>
        <v>31.26</v>
      </c>
      <c r="AO16" s="14"/>
      <c r="AP16" s="15">
        <f>MIN(AP4:AP13)</f>
        <v>30.12</v>
      </c>
      <c r="AQ16" s="14"/>
      <c r="AR16" s="14"/>
      <c r="AS16" s="14"/>
      <c r="AT16" s="15">
        <f>MIN(AT4:AT13)</f>
        <v>31.49</v>
      </c>
      <c r="AU16" s="14"/>
    </row>
    <row r="17" spans="1:47" s="16" customFormat="1" x14ac:dyDescent="0.2">
      <c r="A17" s="3" t="s">
        <v>29</v>
      </c>
      <c r="B17" s="3"/>
      <c r="C17" s="3"/>
      <c r="D17" s="3"/>
      <c r="E17" s="12"/>
      <c r="F17" s="4"/>
      <c r="G17" s="14"/>
      <c r="H17" s="14"/>
      <c r="I17" s="14"/>
      <c r="J17" s="14"/>
      <c r="K17" s="14"/>
      <c r="L17" s="15">
        <f>MAX(L4:L13)</f>
        <v>36.6</v>
      </c>
      <c r="M17" s="14"/>
      <c r="N17" s="14"/>
      <c r="O17" s="14"/>
      <c r="P17" s="15">
        <f>MAX(P4:P13)</f>
        <v>80.430000000000007</v>
      </c>
      <c r="Q17" s="14"/>
      <c r="R17" s="15">
        <f>MAX(R4:R13)</f>
        <v>66.03</v>
      </c>
      <c r="S17" s="14"/>
      <c r="T17" s="14"/>
      <c r="U17" s="14"/>
      <c r="V17" s="15">
        <f>MAX(V4:V13)</f>
        <v>76.03</v>
      </c>
      <c r="W17" s="14"/>
      <c r="X17" s="15">
        <f>MAX(X4:X13)</f>
        <v>58.24</v>
      </c>
      <c r="Y17" s="14"/>
      <c r="Z17" s="14"/>
      <c r="AA17" s="14"/>
      <c r="AB17" s="15">
        <f>MAX(AB4:AB13)</f>
        <v>68.240000000000009</v>
      </c>
      <c r="AC17" s="14"/>
      <c r="AD17" s="15">
        <f>MAX(AD4:AD13)</f>
        <v>58.06</v>
      </c>
      <c r="AE17" s="14"/>
      <c r="AF17" s="14"/>
      <c r="AG17" s="14"/>
      <c r="AH17" s="15">
        <f>MAX(AH4:AH13)</f>
        <v>96</v>
      </c>
      <c r="AI17" s="14"/>
      <c r="AJ17" s="15">
        <f>MAX(AJ4:AJ13)</f>
        <v>57.58</v>
      </c>
      <c r="AK17" s="14"/>
      <c r="AL17" s="14"/>
      <c r="AM17" s="14"/>
      <c r="AN17" s="15">
        <f>MAX(AN4:AN13)</f>
        <v>72.58</v>
      </c>
      <c r="AO17" s="14"/>
      <c r="AP17" s="15">
        <f>MAX(AP4:AP13)</f>
        <v>56.32</v>
      </c>
      <c r="AQ17" s="14"/>
      <c r="AR17" s="14"/>
      <c r="AS17" s="14"/>
      <c r="AT17" s="15">
        <f>MAX(AT4:AT13)</f>
        <v>70.36</v>
      </c>
      <c r="AU17" s="14"/>
    </row>
    <row r="18" spans="1:47" s="16" customFormat="1" x14ac:dyDescent="0.2">
      <c r="A18" s="3" t="s">
        <v>30</v>
      </c>
      <c r="B18" s="3"/>
      <c r="C18" s="3"/>
      <c r="D18" s="3"/>
      <c r="E18" s="12"/>
      <c r="F18" s="4"/>
      <c r="G18" s="14"/>
      <c r="H18" s="14"/>
      <c r="I18" s="14"/>
      <c r="J18" s="14"/>
      <c r="K18" s="14"/>
      <c r="L18" s="15">
        <f>AVERAGE(L4:L13)</f>
        <v>25.603749999999998</v>
      </c>
      <c r="M18" s="14"/>
      <c r="N18" s="14"/>
      <c r="O18" s="14"/>
      <c r="P18" s="15">
        <f>AVERAGE(P4:P13)</f>
        <v>33.728750000000005</v>
      </c>
      <c r="Q18" s="14"/>
      <c r="R18" s="15">
        <f>AVERAGE(R4:R13)</f>
        <v>47.052499999999995</v>
      </c>
      <c r="S18" s="14"/>
      <c r="T18" s="14"/>
      <c r="U18" s="14"/>
      <c r="V18" s="15">
        <f>AVERAGE(V4:V13)</f>
        <v>55.177499999999995</v>
      </c>
      <c r="W18" s="14"/>
      <c r="X18" s="15">
        <f>AVERAGE(X4:X13)</f>
        <v>39.903750000000002</v>
      </c>
      <c r="Y18" s="14"/>
      <c r="Z18" s="14"/>
      <c r="AA18" s="14"/>
      <c r="AB18" s="15">
        <f>AVERAGE(AB4:AB13)</f>
        <v>48.653750000000002</v>
      </c>
      <c r="AC18" s="14"/>
      <c r="AD18" s="15">
        <f>AVERAGE(AD4:AD13)</f>
        <v>41.708750000000002</v>
      </c>
      <c r="AE18" s="14"/>
      <c r="AF18" s="14"/>
      <c r="AG18" s="14"/>
      <c r="AH18" s="15">
        <f>AVERAGE(AH4:AH13)</f>
        <v>62.958750000000002</v>
      </c>
      <c r="AI18" s="14"/>
      <c r="AJ18" s="15">
        <f>AVERAGE(AJ4:AJ13)</f>
        <v>39.397499999999994</v>
      </c>
      <c r="AK18" s="14"/>
      <c r="AL18" s="14"/>
      <c r="AM18" s="14"/>
      <c r="AN18" s="15">
        <f>AVERAGE(AN4:AN13)</f>
        <v>46.897499999999994</v>
      </c>
      <c r="AO18" s="14"/>
      <c r="AP18" s="15">
        <f>AVERAGE(AP4:AP13)</f>
        <v>41.585000000000001</v>
      </c>
      <c r="AQ18" s="14"/>
      <c r="AR18" s="14"/>
      <c r="AS18" s="14"/>
      <c r="AT18" s="15">
        <f>AVERAGE(AT4:AT13)</f>
        <v>47.835000000000008</v>
      </c>
      <c r="AU18" s="14"/>
    </row>
    <row r="19" spans="1:47" s="16" customFormat="1" x14ac:dyDescent="0.2">
      <c r="A19" s="3" t="s">
        <v>31</v>
      </c>
      <c r="B19" s="3"/>
      <c r="C19" s="3"/>
      <c r="D19" s="3"/>
      <c r="E19" s="12"/>
      <c r="F19" s="4"/>
      <c r="G19" s="14"/>
      <c r="H19" s="14"/>
      <c r="I19" s="14"/>
      <c r="J19" s="14"/>
      <c r="K19" s="14"/>
      <c r="L19" s="15">
        <f>STDEV(L4:L13)</f>
        <v>6.0389496189321017</v>
      </c>
      <c r="M19" s="14"/>
      <c r="N19" s="14"/>
      <c r="O19" s="14"/>
      <c r="P19" s="15">
        <f>STDEV(M4:P13)</f>
        <v>21.875477813829196</v>
      </c>
      <c r="Q19" s="14"/>
      <c r="R19" s="15">
        <f>STDEV(R4:R13)</f>
        <v>10.888576910820717</v>
      </c>
      <c r="S19" s="14"/>
      <c r="T19" s="14"/>
      <c r="U19" s="14"/>
      <c r="V19" s="15">
        <f>STDEV(S4:V13)</f>
        <v>29.521894445761216</v>
      </c>
      <c r="W19" s="14"/>
      <c r="X19" s="15">
        <f>STDEV(X4:X13)</f>
        <v>9.0478836317829376</v>
      </c>
      <c r="Y19" s="14"/>
      <c r="Z19" s="14"/>
      <c r="AA19" s="14"/>
      <c r="AB19" s="15">
        <f>STDEV(Y4:AB13)</f>
        <v>25.764538217933065</v>
      </c>
      <c r="AC19" s="14"/>
      <c r="AD19" s="15">
        <f>STDEV(AD4:AD13)</f>
        <v>9.2917804498691812</v>
      </c>
      <c r="AE19" s="14"/>
      <c r="AF19" s="14"/>
      <c r="AG19" s="14"/>
      <c r="AH19" s="15">
        <f>STDEV(AE4:AH13)</f>
        <v>33.94883869191127</v>
      </c>
      <c r="AI19" s="14"/>
      <c r="AJ19" s="15">
        <f>STDEV(AJ4:AJ13)</f>
        <v>11.135051157750233</v>
      </c>
      <c r="AK19" s="14"/>
      <c r="AL19" s="14"/>
      <c r="AM19" s="14"/>
      <c r="AN19" s="15">
        <f>STDEV(AK4:AN13)</f>
        <v>25.836869747191379</v>
      </c>
      <c r="AO19" s="14"/>
      <c r="AP19" s="15">
        <f>STDEV(AP4:AP13)</f>
        <v>11.927173057470792</v>
      </c>
      <c r="AQ19" s="14"/>
      <c r="AR19" s="14"/>
      <c r="AS19" s="14"/>
      <c r="AT19" s="15">
        <f>STDEV(AQ4:AT13)</f>
        <v>26.620231779607028</v>
      </c>
      <c r="AU19" s="14"/>
    </row>
    <row r="20" spans="1:47" s="16" customFormat="1" x14ac:dyDescent="0.2">
      <c r="A20" s="3" t="s">
        <v>32</v>
      </c>
      <c r="B20" s="3"/>
      <c r="C20" s="3"/>
      <c r="D20" s="3"/>
      <c r="E20" s="12"/>
      <c r="F20" s="4"/>
      <c r="G20" s="14"/>
      <c r="H20" s="14"/>
      <c r="I20" s="14"/>
      <c r="J20" s="14"/>
      <c r="K20" s="14"/>
      <c r="L20" s="15"/>
      <c r="M20" s="14">
        <f>MAX(M4:M13)</f>
        <v>11</v>
      </c>
      <c r="N20" s="14"/>
      <c r="O20" s="14"/>
      <c r="P20" s="15"/>
      <c r="Q20" s="14"/>
      <c r="R20" s="15"/>
      <c r="S20" s="14">
        <f>MAX(S4:S13)</f>
        <v>5</v>
      </c>
      <c r="T20" s="14"/>
      <c r="U20" s="14"/>
      <c r="V20" s="15"/>
      <c r="W20" s="14"/>
      <c r="X20" s="15"/>
      <c r="Y20" s="14">
        <f>MAX(Y4:Y13)</f>
        <v>4</v>
      </c>
      <c r="Z20" s="14"/>
      <c r="AA20" s="14"/>
      <c r="AB20" s="15"/>
      <c r="AC20" s="14"/>
      <c r="AD20" s="15"/>
      <c r="AE20" s="14">
        <f>MAX(AE4:AE13)</f>
        <v>9</v>
      </c>
      <c r="AF20" s="14"/>
      <c r="AG20" s="14"/>
      <c r="AH20" s="15"/>
      <c r="AI20" s="14"/>
      <c r="AJ20" s="15"/>
      <c r="AK20" s="14">
        <f>MAX(AK4:AK13)</f>
        <v>3</v>
      </c>
      <c r="AL20" s="14"/>
      <c r="AM20" s="14"/>
      <c r="AN20" s="15"/>
      <c r="AO20" s="14"/>
      <c r="AP20" s="15"/>
      <c r="AQ20" s="14">
        <f>MAX(AQ4:AQ13)</f>
        <v>3</v>
      </c>
      <c r="AR20" s="14"/>
      <c r="AS20" s="14"/>
      <c r="AT20" s="15"/>
      <c r="AU20" s="14"/>
    </row>
    <row r="21" spans="1:47" s="16" customFormat="1" x14ac:dyDescent="0.2">
      <c r="A21" s="3" t="s">
        <v>33</v>
      </c>
      <c r="B21" s="3"/>
      <c r="C21" s="3"/>
      <c r="D21" s="3"/>
      <c r="E21" s="12"/>
      <c r="F21" s="4"/>
      <c r="G21" s="14"/>
      <c r="H21" s="14"/>
      <c r="I21" s="14"/>
      <c r="J21" s="14"/>
      <c r="K21" s="14"/>
      <c r="L21" s="15"/>
      <c r="M21" s="14">
        <f>AVERAGE(M4:M13)</f>
        <v>1.625</v>
      </c>
      <c r="N21" s="14"/>
      <c r="O21" s="14"/>
      <c r="P21" s="15"/>
      <c r="Q21" s="14"/>
      <c r="R21" s="15"/>
      <c r="S21" s="14">
        <f>AVERAGE(S4:S13)</f>
        <v>1.625</v>
      </c>
      <c r="T21" s="14"/>
      <c r="U21" s="14"/>
      <c r="V21" s="15"/>
      <c r="W21" s="14"/>
      <c r="X21" s="15"/>
      <c r="Y21" s="14">
        <f>AVERAGE(Y4:Y13)</f>
        <v>1.75</v>
      </c>
      <c r="Z21" s="14"/>
      <c r="AA21" s="14"/>
      <c r="AB21" s="15"/>
      <c r="AC21" s="14"/>
      <c r="AD21" s="15"/>
      <c r="AE21" s="14">
        <f>AVERAGE(AE4:AE13)</f>
        <v>4</v>
      </c>
      <c r="AF21" s="14"/>
      <c r="AG21" s="14"/>
      <c r="AH21" s="15"/>
      <c r="AI21" s="14"/>
      <c r="AJ21" s="15"/>
      <c r="AK21" s="14">
        <f>AVERAGE(AK4:AK13)</f>
        <v>1.5</v>
      </c>
      <c r="AL21" s="14"/>
      <c r="AM21" s="14"/>
      <c r="AN21" s="15"/>
      <c r="AO21" s="14"/>
      <c r="AP21" s="15"/>
      <c r="AQ21" s="14">
        <f>AVERAGE(AQ4:AQ13)</f>
        <v>1.25</v>
      </c>
      <c r="AR21" s="14"/>
      <c r="AS21" s="14"/>
      <c r="AT21" s="15"/>
      <c r="AU21" s="14"/>
    </row>
    <row r="22" spans="1:47" s="16" customFormat="1" x14ac:dyDescent="0.2">
      <c r="A22" s="3" t="s">
        <v>34</v>
      </c>
      <c r="B22" s="3"/>
      <c r="C22" s="3"/>
      <c r="D22" s="3"/>
      <c r="F22" s="4"/>
      <c r="G22" s="14">
        <v>0</v>
      </c>
      <c r="H22" s="14"/>
      <c r="I22" s="14"/>
      <c r="J22" s="14"/>
      <c r="K22" s="14"/>
      <c r="L22" s="15"/>
      <c r="M22" s="14" t="s">
        <v>35</v>
      </c>
      <c r="N22" s="14"/>
      <c r="O22" s="14" t="s">
        <v>36</v>
      </c>
      <c r="P22" s="15" t="s">
        <v>37</v>
      </c>
      <c r="Q22" s="14"/>
      <c r="R22" s="15"/>
      <c r="S22" s="14" t="s">
        <v>35</v>
      </c>
      <c r="T22" s="14"/>
      <c r="U22" s="14" t="s">
        <v>36</v>
      </c>
      <c r="V22" s="15" t="s">
        <v>37</v>
      </c>
      <c r="W22" s="14"/>
      <c r="X22" s="15"/>
      <c r="Y22" s="14" t="s">
        <v>35</v>
      </c>
      <c r="Z22" s="14"/>
      <c r="AA22" s="14" t="s">
        <v>36</v>
      </c>
      <c r="AB22" s="15" t="s">
        <v>37</v>
      </c>
      <c r="AC22" s="14"/>
      <c r="AD22" s="15"/>
      <c r="AE22" s="14" t="s">
        <v>35</v>
      </c>
      <c r="AF22" s="14"/>
      <c r="AG22" s="14" t="s">
        <v>36</v>
      </c>
      <c r="AH22" s="15" t="s">
        <v>37</v>
      </c>
      <c r="AI22" s="14"/>
      <c r="AJ22" s="15"/>
      <c r="AK22" s="14" t="s">
        <v>35</v>
      </c>
      <c r="AL22" s="14"/>
      <c r="AM22" s="14" t="s">
        <v>36</v>
      </c>
      <c r="AN22" s="15" t="s">
        <v>37</v>
      </c>
      <c r="AO22" s="14"/>
      <c r="AP22" s="15"/>
      <c r="AQ22" s="14" t="s">
        <v>35</v>
      </c>
      <c r="AR22" s="14"/>
      <c r="AS22" s="14" t="s">
        <v>36</v>
      </c>
      <c r="AT22" s="15" t="s">
        <v>37</v>
      </c>
      <c r="AU22" s="14"/>
    </row>
    <row r="23" spans="1:47" x14ac:dyDescent="0.2">
      <c r="A23" s="17" t="s">
        <v>38</v>
      </c>
      <c r="P23" s="22">
        <f>P2*5+30</f>
        <v>190</v>
      </c>
      <c r="V23" s="22">
        <f>V2*5+30</f>
        <v>190</v>
      </c>
      <c r="AB23" s="22">
        <f>AB2*5+30</f>
        <v>190</v>
      </c>
      <c r="AH23" s="22">
        <f>AH2*5+30</f>
        <v>145</v>
      </c>
      <c r="AN23" s="22">
        <f>AN2*5+30</f>
        <v>190</v>
      </c>
      <c r="AP23" s="20"/>
      <c r="AQ23" s="21"/>
      <c r="AR23" s="21"/>
      <c r="AS23" s="21"/>
      <c r="AT23" s="22">
        <f>AT2*5+30</f>
        <v>200</v>
      </c>
      <c r="AU23" s="19"/>
    </row>
  </sheetData>
  <sheetProtection insertRows="0" deleteRows="0" selectLockedCells="1" sort="0"/>
  <sortState ref="A5:AM12">
    <sortCondition ref="K5:K12"/>
  </sortState>
  <mergeCells count="15">
    <mergeCell ref="AP1:AS1"/>
    <mergeCell ref="AP2:AS2"/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P5:AP12 AJ5:AJ12 X5:X12 R5:R12 AD5:AD12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AQ5:AQ12 AK5:AK12 Y5:Y12 AE5:AE12 S5:S12 M5:M12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AR5:AS12 AL5:AM12 AF5:AG12 Z5:AA12 T5:U12 N5:O12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13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Category</vt:lpstr>
      <vt:lpstr>Overall</vt:lpstr>
      <vt:lpstr>Raw</vt:lpstr>
      <vt:lpstr>Overall!Print_Area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slove</dc:creator>
  <cp:keywords/>
  <dc:description/>
  <cp:lastModifiedBy>Tonja Robison</cp:lastModifiedBy>
  <cp:revision/>
  <cp:lastPrinted>2019-05-19T14:00:08Z</cp:lastPrinted>
  <dcterms:created xsi:type="dcterms:W3CDTF">2001-01-20T20:19:50Z</dcterms:created>
  <dcterms:modified xsi:type="dcterms:W3CDTF">2019-05-19T14:01:57Z</dcterms:modified>
  <cp:category/>
  <cp:contentStatus/>
</cp:coreProperties>
</file>